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Főlap" sheetId="1" r:id="rId1"/>
    <sheet name="kódtáblázat" sheetId="2" r:id="rId2"/>
    <sheet name="segédtábla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Kaptai ?gnes</author>
  </authors>
  <commentList>
    <comment ref="D2" authorId="0">
      <text>
        <r>
          <rPr>
            <b/>
            <sz val="8"/>
            <rFont val="Tahoma"/>
            <family val="0"/>
          </rPr>
          <t xml:space="preserve">Vázlatosan, elsősorban a tájegység megjelölésével
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Kaptai ?gnes</author>
  </authors>
  <commentList>
    <comment ref="E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A fehér mezők automatikusan töltődnek, írásvédettek.A kód beírására kitöltődnek.
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Szecsődy Tamás:
A Főlapot kell tölteni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Szecsődy Tamás:
A Főlapot kell tölteni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<sst xmlns="http://schemas.openxmlformats.org/spreadsheetml/2006/main" count="684" uniqueCount="343">
  <si>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</si>
  <si>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</si>
  <si>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</si>
  <si>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</si>
  <si>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</si>
  <si>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</si>
  <si>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</si>
  <si>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</si>
  <si>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</si>
  <si>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</si>
  <si>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</si>
  <si>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</si>
  <si>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</si>
  <si>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</si>
  <si>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</si>
  <si>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</si>
  <si>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</si>
  <si>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</si>
  <si>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</si>
  <si>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</si>
  <si>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</si>
  <si>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</si>
  <si>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</si>
  <si>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</si>
  <si>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</si>
  <si>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</si>
  <si>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</si>
  <si>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</si>
  <si>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</si>
  <si>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</si>
  <si>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</si>
  <si>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</si>
  <si>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</si>
  <si>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</si>
  <si>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</si>
  <si>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</si>
  <si>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Útvonal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</si>
  <si>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</si>
  <si>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</si>
  <si>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</si>
  <si>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</si>
  <si>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</si>
  <si>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</si>
  <si>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</si>
  <si>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</si>
  <si>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</si>
  <si>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</si>
  <si>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</si>
  <si>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</si>
  <si>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</si>
  <si>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</si>
  <si>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</si>
  <si>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</si>
  <si>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</si>
  <si>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</si>
  <si>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</si>
  <si>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</si>
  <si>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</si>
  <si>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</si>
  <si>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</si>
  <si>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</si>
  <si>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</si>
  <si>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</si>
  <si>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MZST pont</t>
  </si>
  <si>
    <t>Bakos Dorottya</t>
  </si>
  <si>
    <t>Bakucz Márton</t>
  </si>
  <si>
    <t>Balás Bence</t>
  </si>
  <si>
    <t>Benedekné dr.Bodnár Katalin</t>
  </si>
  <si>
    <t>Benyeda József</t>
  </si>
  <si>
    <t>Bolobás Zsuzsa</t>
  </si>
  <si>
    <t>Borsos Gábor</t>
  </si>
  <si>
    <t xml:space="preserve">Borsos Zoltán </t>
  </si>
  <si>
    <t>Borsosné Márton Ibolya</t>
  </si>
  <si>
    <t>Buzás Jánosné</t>
  </si>
  <si>
    <t xml:space="preserve">Buzás Zsuzsa </t>
  </si>
  <si>
    <t>Csiszárik Imre</t>
  </si>
  <si>
    <t>Csiszárik Imréné</t>
  </si>
  <si>
    <t xml:space="preserve">Faragóné Martos Andrea </t>
  </si>
  <si>
    <t>Farkas László dr.</t>
  </si>
  <si>
    <t>Iszlai Ágnes</t>
  </si>
  <si>
    <t>Jankus József</t>
  </si>
  <si>
    <t>Jankus Józsefné</t>
  </si>
  <si>
    <t>Kapuy Jánosné Magdolna</t>
  </si>
  <si>
    <t xml:space="preserve">Kemény András  </t>
  </si>
  <si>
    <t>Kerekes Zsolt</t>
  </si>
  <si>
    <t>Király Judit</t>
  </si>
  <si>
    <t>Kiss Mária</t>
  </si>
  <si>
    <t>Kornis Katalin</t>
  </si>
  <si>
    <t>Kovács Attila</t>
  </si>
  <si>
    <t xml:space="preserve">Kőszegi István </t>
  </si>
  <si>
    <t>Kuris Oszkár</t>
  </si>
  <si>
    <t>Láng Gyöngyi</t>
  </si>
  <si>
    <t>Marsovszky Miklós</t>
  </si>
  <si>
    <t xml:space="preserve">Marsovszky Miklósné </t>
  </si>
  <si>
    <t xml:space="preserve">Mátéka László </t>
  </si>
  <si>
    <t xml:space="preserve">Merkl Gáborné Babi </t>
  </si>
  <si>
    <t>Mihályi Márta</t>
  </si>
  <si>
    <t>Német Sándor</t>
  </si>
  <si>
    <t>Ódor Ístván</t>
  </si>
  <si>
    <t xml:space="preserve">Pathy Nagy László </t>
  </si>
  <si>
    <t>Pathy Nagy Lászlóné Mara</t>
  </si>
  <si>
    <t>Pásztor András</t>
  </si>
  <si>
    <t>Pélyi Mária</t>
  </si>
  <si>
    <t xml:space="preserve">Rozsnyai Kinga </t>
  </si>
  <si>
    <t>Szabó Árpád</t>
  </si>
  <si>
    <t>Szádeczky Kardoss Tamás</t>
  </si>
  <si>
    <t>Szente Ildikó</t>
  </si>
  <si>
    <t>Telek Tünde</t>
  </si>
  <si>
    <t>Tompa Mihály</t>
  </si>
  <si>
    <t>Tömpe Lászlóné Éva</t>
  </si>
  <si>
    <t>Török Zsuzsa</t>
  </si>
  <si>
    <t xml:space="preserve">Vári Lászlóné Katalin  </t>
  </si>
  <si>
    <t xml:space="preserve">Vass László </t>
  </si>
  <si>
    <t xml:space="preserve">Vass Lászlóné Katalin </t>
  </si>
  <si>
    <t>Szenttornyai Mária</t>
  </si>
  <si>
    <t>Koszovácz Erzsébet</t>
  </si>
  <si>
    <t>1</t>
  </si>
  <si>
    <t>Pesti síkság Üllői út - Péterhalmi-erdő - Üllői út</t>
  </si>
  <si>
    <t>Borsos G.</t>
  </si>
  <si>
    <t>Mátéka L.né Pádár Éva</t>
  </si>
  <si>
    <t>Budai-h. "BUÉK" telj.túra Hűvösvölgy - Hármas-határ-h. - Fenyőgyöngye - Árpád-kilátó - Ördög-árok - Ferenc-halom - Szépjuhászné - Nagy-Hárs-h. - Hűvösvölgy</t>
  </si>
  <si>
    <t>telj.túratéli</t>
  </si>
  <si>
    <t>Kemény A.</t>
  </si>
  <si>
    <t xml:space="preserve">Pilis-h. "Konrád menet" telj.túra Esztergom - Vaskapu-th. - Barát-kúti erdészház - Fekete-h. - Sasfészek th. - Pilisnyereg - Pilisszentlélek - Hoffmann-kút - Szakó-ny - Dobogókő </t>
  </si>
  <si>
    <t>Pilis-h. "Téli teljesítménytúra" telj.túra Budakalász Lenfonó HÉV m. - Kevély-nyereg - Csobánkai-ny. - Macskabarlang - Ziribár-h. - Pilisszántó - Klotild liget</t>
  </si>
  <si>
    <t>Budai-h.  Perbál - Békás-p. - Pap-földek - Nagy-erdő - Meszes-h. - Kőbányák - Zajnát - ……- Perbál</t>
  </si>
  <si>
    <t>25-28</t>
  </si>
  <si>
    <t>Mátra-h  Galyatető - Piszkés-t. - Galyatető, Mátraszentisván - Ágasvár - Mátraszentistván, Parád - Ilona-völgy - Parád, Mátraháza - Kékestető - Mátraháza</t>
  </si>
  <si>
    <t>Cserhát-h. "Szent László 33" telj.túra Tar - Sztúpa - Szentkút - Szent László hasadás - Szálláska-v. - Sámsonháza - Nagybárkány - Tepke - Pásztó</t>
  </si>
  <si>
    <t>Budai-h. "Barlangtól-Barlangig" telj.túra Szemlő-hegyi barlang - Hármashatár-h. - Bátori-bg. - Szemlő-hegyi bg.</t>
  </si>
  <si>
    <t>Gödöllői-d. Rákoscsaba - Maglód - Mende - Uri - Monor - Péteri - Gyömrő - Ecser - Rákoscsaba</t>
  </si>
  <si>
    <t>kerékpáros</t>
  </si>
  <si>
    <t>országúti</t>
  </si>
  <si>
    <t>27-…</t>
  </si>
  <si>
    <t>Alpok, Alacsony Tauern.  St George Murau  síelés ill. túra</t>
  </si>
  <si>
    <t>sí</t>
  </si>
  <si>
    <t>Mátéka L.</t>
  </si>
  <si>
    <t>magashegyi</t>
  </si>
  <si>
    <t>gyephavasi</t>
  </si>
  <si>
    <t>…-3</t>
  </si>
  <si>
    <t>Pilis-h. Csobánka - Macska-bg. - Ziribár - Szent kút - Csobánkai ny. - Mackó-bg. - Csobánka, Pilisszentkereszt - Szentkút - Pilisszentkereszt …</t>
  </si>
  <si>
    <r>
      <t>G</t>
    </r>
    <r>
      <rPr>
        <sz val="8"/>
        <rFont val="Arial Narrow"/>
        <family val="2"/>
      </rPr>
      <t>ödöllői-d. "Téli Margita" telj.túra Gödöllő - Pap Miska-kút - Babati romtemplom - Margita - Domonyvölgy - Egyetemi-erdő - Gödöllő</t>
    </r>
  </si>
  <si>
    <t>Pilis-h. "Budai Trapp" telj.túra Piliscsaba - Nagyszénás - Nagykovácsi - Fekete-fej - Újlaki-h. - Virágos-ny. - Bécsi út</t>
  </si>
  <si>
    <t>téli</t>
  </si>
  <si>
    <t>Pilis-h. Almásy Vali emléktúra  Pilisszentiván, temető - Hosszú-árok - Bükkös-árok - Kőris-völgy - Erzsébet-kút - Ördög-oltár - Piliscsaba</t>
  </si>
  <si>
    <t>Stépán Antalné</t>
  </si>
  <si>
    <t>Radnai Anna</t>
  </si>
  <si>
    <t>Budai-h. "Zöld 30" telj.túra Farkasréti tér - Ördögorom - Széchenyi-h. - Normafa - Ferenc-halom - Árpádkilátó - Virágos-ny. - Szarkavár - Solymár - Zsíros-h. - Nagykovácsi</t>
  </si>
  <si>
    <t>Kerekes Gábor</t>
  </si>
  <si>
    <t>Budai-h. "Zöld 20" telj.túra Normafa - Tündér-szikla - Ferenc-halom - Árpád-kilátó - Virágos-nyereg - Szarkavár - Solymár</t>
  </si>
  <si>
    <t>Gödöllői-d. Rákoscsaba - Pécel - Isaszeg - Gödöllő - Szada - Mogyoród - Fót - Csomád - Kerepestarcsa - Rákoscsaba</t>
  </si>
  <si>
    <t>Börzsöny Verőce - Fenyves-h.- Katalinpuszta - Szendehely, Gyadai tanösvény, Rockenbauer Pál kopjafa - Katalinpuszta</t>
  </si>
  <si>
    <t>25-2</t>
  </si>
  <si>
    <t>Vas megye,Sankt Corone(Ausztria) Ládázások,Veszprémi városnézés, Sárvár, Ság-h. Szombathelyi városnézés,  Sankt Corona síelés</t>
  </si>
  <si>
    <t>Pesti síkság   Bp.XVI.-ker. - Ferihegy - Vecsés - Gyál - Alsónémedi - Ócsa - Üllő - Gyömrő - Maglód - Ecser - Bp.XVI.</t>
  </si>
  <si>
    <t>Gödöllői-d. BP.XIII-ker. - Fót - Csomád - Őrbottyán - Vácrátót</t>
  </si>
  <si>
    <t>Gödöllői-d. Rákoscsaba - Pécel - Isaszeg - Gödöllő - Valkó - Zsámbok - Mende - Rákoscsaba</t>
  </si>
  <si>
    <t>15-17</t>
  </si>
  <si>
    <t>Őrség, Göcsely   Körmend - Gasztony - Szentgotthárd - Máriaújfalu - Pityerszer - Pankasz - Zalalövő - Zalaegerszeg</t>
  </si>
  <si>
    <t>6</t>
  </si>
  <si>
    <t>Király J.</t>
  </si>
  <si>
    <t xml:space="preserve">Börzsöny-h. Zebegény - Csizmadia-völgy - Nagymaros - Hegyes-tető - Bodzás-völgy - Zebegény </t>
  </si>
  <si>
    <t>Pilis-h. "Márciusi Emléktúra" telj.túra Csillaghegy - Kevély-ny. - Lajos-forrás - Kő-hegyi-th. - Pomáz</t>
  </si>
  <si>
    <t>Vértes-h. Várgesztes, Kőhányáspuszta - Csáki-vár - Minszentpuszta - Pap-völgy - Gánt, Majk-p.</t>
  </si>
  <si>
    <t>Mátra-h. Galyatető - Nyesettvár - József A.-f. - Szalajkaház - Asztag-kő - Lajosháza - Gyöngyössolymos - Bába-kő - Mátrafüred</t>
  </si>
  <si>
    <t>Gerecse,Budai-h. "Bia 25" telj.túra  Biatorbágy - Kőorr - Dobogó-h. - Sóskút - Kálvária - Szili-kápolna - Biatorbágy</t>
  </si>
  <si>
    <t>Budai-h. "Téry Ödön" telj.túra  Hűvösvölgy - Nagyrét - Máriaremete - Remeteszurdok - Zsíros-h. - Nagyszénás - Piliscsaba - Klotildliget</t>
  </si>
  <si>
    <t>Gödöllői-d. Pécel - Várhegy - Határ-h. - László-f. - Ökör telek - Ilkamajor - Isaszeg</t>
  </si>
  <si>
    <t>Börzsöny-h. "Julianus 30" telj.túra Nagymaros - Hegyes-tető - Törökmező - Kóspallagi-elágazás - Márianosztra - Koppány-ny. - Nagybörzsöny</t>
  </si>
  <si>
    <t>Debrecen és környéke Főpályaudvar - Belváros - Nagyerdő -Boldog-erdő - Ördögárok - Dobozi lakótelep - Főpályaudvar</t>
  </si>
  <si>
    <t>Gödöllői-d.  "Isaszegi csata emléktúra" telj.túra   Isaszeg - Szobor-hegy - Bajtemetés - Pécel - Várhegy - Gazda-erdő - Pap-hegy - Isaszeg</t>
  </si>
  <si>
    <t>Jankus J.</t>
  </si>
  <si>
    <t>Betye Zoltán</t>
  </si>
  <si>
    <t>Kovács Lászlóné, Kati</t>
  </si>
  <si>
    <t>Platt István</t>
  </si>
  <si>
    <t>Csepel sziget  Szigetszentmiklós - Halásztelek - Lakihegy - Tököl - Szigetújfalu - Lórév - Tassi-zsilip - Szigetbecse - Ráckeve</t>
  </si>
  <si>
    <t xml:space="preserve">Marsovszky  </t>
  </si>
  <si>
    <t>Gödöllői-d. "Lemaradás 25" telj.túra  Gödöllő - Bolnoka - Isaszeg Honvéd sírok - Bajtemetés - Pécel</t>
  </si>
  <si>
    <t>Mátra-h. Mátraszentimre - Dongázó - Szalajkaház - Gaskó-rét - Kis-átal-kő - Susogó - Darázs-h. - Mátraszentimre</t>
  </si>
  <si>
    <t>Budai-h. "A város peremén" telj.túra Rózsika-f. - Virágos-ny. - Újlaki-h. - Nyéki-h. - Hűvösvölgy - Szépjuhászné - Csiki-csárda</t>
  </si>
  <si>
    <t>Budai-h. Hűvösvölgy - Nyéki-h. - Vadaskerti-h. - Újlaki-h. - Hármashatár-h. - Fenyőgyöngye</t>
  </si>
  <si>
    <t>Budai-h.  Normafa - János-h.váll. - Békás-tó - Libegő - Tündér -h. - Normafa</t>
  </si>
  <si>
    <t>Cserhát-h. Aszód - Kartal - Verseg - Káló - Vanyarc - Szirák - Kisbágyon - Palotás - Héhalom - Heréd - Aszód</t>
  </si>
  <si>
    <t>Budai-h. Szépjuhászné - Hárs-hegyi alagútbejárat - Kis-Hárs-h. - Hárs-h. - Szépjuhászné</t>
  </si>
  <si>
    <t>Cserhát-h. Gödöllő - Bag - Iklad - Galgagyörk - Acsa - Vác - Dunakeszi - Újpalota - Sashalom - Mátyásföld - Rákoscsaba</t>
  </si>
  <si>
    <t>28-</t>
  </si>
  <si>
    <t>Soproni-h., Burgenland   Rábaszentmiklósi körtemplom,  Ágfalva, Taródi vár, Károly-magaslat, Kecske-hegy…</t>
  </si>
  <si>
    <t>Budai-h. 0 km-kő - Hűvösvölgy - Solymár - Mátyás-h. - Pilisvörösvár - Pilisszántó - Pilisszentkereszt - Pomáz - Szentendre</t>
  </si>
  <si>
    <t>Budai-h. KFKI - Piktortégla üregek - Kolacskovszky th. - Frank-h. - KFKI</t>
  </si>
  <si>
    <t>Balás Marianna</t>
  </si>
  <si>
    <t>15-18</t>
  </si>
  <si>
    <t>Szekszárdi-d.,Gemenc  Kakasd - Sötétvölgy - Fazekas völgy,  Mórágy - Bátaapáti - Mórágy,  Keselyűs - Bárány fok</t>
  </si>
  <si>
    <t>3</t>
  </si>
  <si>
    <t>Pádár É.</t>
  </si>
  <si>
    <t>Gerecse-h. "Gerecse 50" telj.túra  Tatabánya - János-f. - Tardos - Héreg - Bányahegy - Koldusszállás - Kisréti-vh. - Tatabánya</t>
  </si>
  <si>
    <t>Pilis-h. "Pilis 50" telj.túra  Csillaghegy - Kevély-ny. - Csobánka - Szurdok-alja - Két-bükkfa-ny. - Hoffmann-kút - Dobogókő - Tölgyikrek - Lajos-f. - Pomáz</t>
  </si>
  <si>
    <t>Börzsöny-h. Zebegény - Kálvária-domb - Remetekereszt-bérc - Hegyestető - Dobozi-orom - Zebegény</t>
  </si>
  <si>
    <t>Pilis-h. Pilisszentlászló - Apátkuti-vgy. - Visegrád - Nagy-Villám - Pap-rét - Hegy-tető - Szentendre</t>
  </si>
  <si>
    <t>Budai-h. "Budai 25" telj.túra Szépjuhászné - Nagy-Hárs-hegy - Hűvösvölgy - Viros-ny. - Zsíros--h. - Nagyszénás - Nagykovácsi</t>
  </si>
  <si>
    <t>Budai-h. Mátyás-hegy, keleti kőfejtő és a zsomboly</t>
  </si>
  <si>
    <t>barlangi</t>
  </si>
  <si>
    <t>Pilis-h. Szentendre - Dömörkapu - Pilisszentlászló - Visegrád - Nagy-Villám - Leányfalu - Szentendre</t>
  </si>
  <si>
    <t>Cserhát-h. Bér környékén grocaching verseny</t>
  </si>
  <si>
    <t>Pilis-h. "Kinizsi 25" telj.túra Csillaghegy - Nagykevély - Hosszú-h. - Pilis-ny. - Fekete-kő - Két-Bükkfa-ny.</t>
  </si>
  <si>
    <t>23-28</t>
  </si>
  <si>
    <t>Erdély: Vigyázó, Gyalmi-havasok, Torockói-hg.</t>
  </si>
  <si>
    <t>Gödöllői-d. Szada - Margita - Öreg-h. - Pap-Miska-kút - Máriabesnyő - Gödöllő</t>
  </si>
  <si>
    <t>Budai-h. "Buda bércein" telj.túra Normafa - Jánoshegy - Árpádkilátó - Hármashatár-h. - Nagy-Hárs-h. - Máriamakk - Csillebérc</t>
  </si>
  <si>
    <t>Alföld: Nyírség, Hajdúhát  Berettyóújfalu - Hencida - Pocsaj -</t>
  </si>
  <si>
    <t>Álmosd - Vekeri-tó - Vámospércs - Haláp - Kisvárda</t>
  </si>
  <si>
    <t>29-</t>
  </si>
  <si>
    <t>Horváth L. J.</t>
  </si>
  <si>
    <t>Horváth L J.</t>
  </si>
  <si>
    <t>Börzsöny-h. Nagymaros-Visegrád v.á. - Templom-völgy - Hegyes-tető - Köves-mező - Eszperantó-h. - Nagymaros-V.</t>
  </si>
  <si>
    <t>Bakony-h. "Közép-Dunántúli Piros"  Bakonyszentlászló - Kőris-h. - Boroszlán-tanösvény - Geren-völgy</t>
  </si>
  <si>
    <t>Gödöllői-d. "Galga 25" telj.túra Galgahévíz - Turai kastély - Hévízgyörk - Szent András-domb -Galgahévíz</t>
  </si>
  <si>
    <t>Pilis-Visegrád-h. "Dunazug 300" Visegrád - Pilismarót - Pilisszentlélek - Esztergom - Kesztölc - Klastrom puszta - Pilisjászfalu</t>
  </si>
  <si>
    <t>Pilis-h. "Eötvös 30" telj.túra Pomáz - Lajosforrás - Pilisszentkereszt - Oszoly - Pomáz</t>
  </si>
  <si>
    <t>20-24</t>
  </si>
  <si>
    <t>Karancs-Medves  Vasutas Természetjárók Országos Találkozója Salgótarján ifjúsági tábor központtal</t>
  </si>
  <si>
    <t>Bors.,Mars.</t>
  </si>
  <si>
    <t>Pilis-Gerse-h. "Dunazug 300" Pilisjászfalu - Tinnye - Úny - Sárisáp - Péliföldszentkereszt - Nyergesújfalu - Süttő - Szomód - Tata</t>
  </si>
  <si>
    <t>Szentendrei-sziget Szentendre - Hatá-rcsárda,komp - Kisdunai országút - Déli szigetcsúcs - Surány - Kisoroszi - Felső szigetcsúcs - Pócsmegyer - Szentendre</t>
  </si>
  <si>
    <t>Ódor I.</t>
  </si>
  <si>
    <t>Pilis-h. "Szurdok 25" telj.túra Dobogókő - Lukács-árok - Rám-szakadék - Thirring-sz. - Dobogókő - Zsivány-sz. - Vaskapu-völgy,szikla - Klastrom-kert - Pilisszentkereszt - Szurdok</t>
  </si>
  <si>
    <t>Kurinszki József</t>
  </si>
  <si>
    <t>Duna  Bp.Hajógyári sziget - Római-part - Pünkösdfürdő - Lupa-sziget - Tündér-sziget - Kincses-sziget - Római. - Hajógyári sz.</t>
  </si>
  <si>
    <t>10 -</t>
  </si>
  <si>
    <t xml:space="preserve">Somogyi-d. Balatonvilágos - B.szabadi, Sió menti kerekezés Balatonlelle - </t>
  </si>
  <si>
    <t>Balatonlelle - Kereki vár - Kőrishegyi völgy híd</t>
  </si>
  <si>
    <t>terep</t>
  </si>
  <si>
    <t>28-30</t>
  </si>
  <si>
    <t>Balaton-felvidék  Veszprém - Tótvázsony - Nagyvázsony - Mindszentkálla - Nemesgulács - Balatonederics - Tapolca</t>
  </si>
  <si>
    <t>Szabó Á.</t>
  </si>
  <si>
    <t>8-</t>
  </si>
  <si>
    <t>Alföld, Kőrös vidék  Szarvas,élő Kőrös gát - Kemping, Szarvas - Mezőtúr - Peresi bem. Hely - Gyomaendrőd - Szarvas</t>
  </si>
  <si>
    <t>vízi</t>
  </si>
  <si>
    <t>álló</t>
  </si>
  <si>
    <t>25-31</t>
  </si>
  <si>
    <t>Erdély: Bihar-h. Pádis fennsík  Boga-csűr - Eszkimó jégbarl. - Galbina-szurdok - Csodavár ösvény - Pokol tornáca barl.</t>
  </si>
  <si>
    <t>Pilis-h. "Szurdok 30" telj.túra Dobogókő - Zsivány-sziklák - Vaskapu-sz. - Klastrom-kút - Szurdok - Tölgyikrek - Nagy-Csikóvár - Pomáz</t>
  </si>
  <si>
    <t>Gödöllői-d. Rákoskert - Vecsés - Gyömrő - Sűlysáp - Dány - Nagytarcsa - Rákoscsaba</t>
  </si>
  <si>
    <t xml:space="preserve">Gödöllői-d  "Corvin János Emléktúra" telj.túra  Erdőkertes - </t>
  </si>
  <si>
    <t>24-26</t>
  </si>
  <si>
    <t>Bakony-h.Gerence-vgy. - Augusztin-tanya - Hárskút - Papod - Eplény - Szúnyog-völgy - Bátorkő - Várpalota</t>
  </si>
  <si>
    <t>24-28</t>
  </si>
  <si>
    <t>Balatonfelvidék  Nagyvázsony, Balatonfüred, Szigliget, Badacsony, Tapolca, Tihany, Szentbékkálla, Keszthely, Hévíz</t>
  </si>
  <si>
    <t>Pilis-h. Pomáz - Kő-h. - Cseresznyés-árok - Lajosforrás - Sikáros - Tölgyikrek - Lom-h. - Holdvilág-árok - Kiskovácsi</t>
  </si>
  <si>
    <t>Vértes - Budai-h. Tata - Agostyán - Vértestolna - Héreg - Bajna - Zsámbék - Herceghalom,  Kelenföld - Kőbánya</t>
  </si>
  <si>
    <t xml:space="preserve">Horváth L. János </t>
  </si>
  <si>
    <t>Budai-h. " Dunazug 300 " Herceghalom - Etyek - Biatorbágy - Páty - Budakeszi - Szépjuhászné - János-h. - O-km kő</t>
  </si>
  <si>
    <t>Pilis-h. Szentendre - Pilisszentlászló - Prédikálószék - Rám-szakadék - Dobogókő - Kakas-h. - Pilisszentkereszt</t>
  </si>
  <si>
    <t>2.-.28</t>
  </si>
  <si>
    <t>Mátra-h. Csillagtúrák Kékestetőről  Mátraháza, Mátrafüred, Sástó, Parádsasvár, Gyöngyössolymos, Lajosháza, ……..</t>
  </si>
  <si>
    <t>Kőszegi I.</t>
  </si>
  <si>
    <t>16-18</t>
  </si>
  <si>
    <t>Mátra-h. Markaz - Hidas-bérc - Kékestető, Sirok - Nyírjes-tó - Sirok, Mátraderecske - Parádfürdő</t>
  </si>
  <si>
    <t>Merkl G.né</t>
  </si>
  <si>
    <t>Börzsöny-h. "Nahát 32"telj.túra Nagymaros - Hegyes-tető - Zebegény - Törökmező - Kóspallag - Kövesmező - Nagymaros</t>
  </si>
  <si>
    <t>Budai-h. Pilisvörösvár - Antal-árok - Zsíros-h. - Solymár - Alsó-Jegenye-völgy - Virágos-ny. - Hármashatár-h. - Nyéki-h. - Hűvösvölgy</t>
  </si>
  <si>
    <t>Pilis-h. Leányfalu - Rekettyés - Vörös-kő - Pap-rét - Lajos-f. - Nagy-Csikóvár - Janda V. th. - Pomáz</t>
  </si>
  <si>
    <t>17-18</t>
  </si>
  <si>
    <t>25.-.2</t>
  </si>
  <si>
    <t>Bakony-h. Fenyőfő - Vinye - Ördög-rét - Pápalátó-kő - Bakonybél - Tiszta-víz forrás - Csöpögő-kút - Bakonybél</t>
  </si>
  <si>
    <t>Zselic-h. Bánya - Mátyás-kút - Palitemető - Marcadó-árok - Szilvásszentmárton - Bánya, Terecsénypuszta - Szentmártoni halastó - Ibafa - Dinnyeberki - Bükkösd v.á., Antalszállás - Kisbőszénfa - Lencsés - Töröcske</t>
  </si>
  <si>
    <t>Oszterman M.</t>
  </si>
  <si>
    <t>Dalmácia: Cetinje völgye, Dubrovnyik, Split, Trogir, Plitnicci tavak Nemzeti Park</t>
  </si>
  <si>
    <t>Pilis-h. Sziklamászás a "Csabai tornyon"</t>
  </si>
  <si>
    <t>Jankus,Mátéka</t>
  </si>
  <si>
    <t>sziklamászás</t>
  </si>
  <si>
    <t>15-20</t>
  </si>
  <si>
    <t>Szigetköz  Dunaszigetről csillagtúrák Dunakiliti és Kisbodak között, majd vándortúra Dunasziget - Ásványráró -Vének útvonalon</t>
  </si>
  <si>
    <t>álló víz</t>
  </si>
  <si>
    <t>14-22</t>
  </si>
  <si>
    <t>Ausztria, Dachstein és környéke  Seethaler Hütte, Hoher Dachstein, Schafbergspitze, Rieder Hütte, Feuerkogel</t>
  </si>
  <si>
    <t>völgy</t>
  </si>
  <si>
    <t>szikla</t>
  </si>
  <si>
    <t>gleccser</t>
  </si>
  <si>
    <t>Pilis-h. Jászfalu - Nagy-Somlyó Klastrompuszta - Legény-b. - Csévi szirtek - Klastrom-szirtek - Kémény-szikla - Klastrompuszta</t>
  </si>
  <si>
    <t>Budai-h. Bécsi-út - Virágos-ny. - Szarka vár - Solymár - Nagykovácsi - Fekete-hegyek - Budakeszi</t>
  </si>
  <si>
    <t>Gödöllői-d. Rákoscsaba - Maglód - Monor - Bénye - Pánd - Tápiószele - Farmos - Nagykáta - Tápiószecső</t>
  </si>
  <si>
    <t>Börzsöny-h. "Gémes 20"telj.túra Diósjenő - Závoz - Kámor - Pénzásás - Deszkáspuszta - Drégelyvár - Drégely vár v.á.</t>
  </si>
  <si>
    <t xml:space="preserve">Bodrogköz, Zemplén-h. Kisvárda - Tiszakanyár - Cigánd - </t>
  </si>
  <si>
    <t>Karcsa - Sátoraljaújhely - Pálháza - Füzér - Nagymilic -</t>
  </si>
  <si>
    <t>Füzér - Hollóháza - Kéked - Zsújta - Hidasnémeti</t>
  </si>
  <si>
    <t>5 -</t>
  </si>
  <si>
    <t>15-16</t>
  </si>
  <si>
    <t>Pilis-h. Éjszakai túra  Piliszentkereszt - Szent-kút -Tölgyikrek - Bükkipuszta - Sikárosi-rét - Király-kút - Dobogókő - Pilisszentkereszt</t>
  </si>
  <si>
    <t>Zemplén-h. Geocacling verseny Komlóska központtal, illetve</t>
  </si>
  <si>
    <t>más pontok felkeresése versenyen kívűl.</t>
  </si>
  <si>
    <t>verseny</t>
  </si>
  <si>
    <t>10.-11</t>
  </si>
  <si>
    <t>Budai-h. "Budai kilátók Extra"telj.túra  Normafa - János-h. - Szépjuhászné - Nagy-Hárs-h. - Kis-hárs-h. - Fekete-fej - Budakeszi vadaspark - Katonasírok - Tarnai-pihenő - Nagy-Kopasz - Nagykovácsi</t>
  </si>
  <si>
    <t>Bakony-h. Bakonybél "Boroszlán"tanösvény Cser-börc - Odvaskő-bg. - Kőris-h. oldala - Öreg-Szarvad-árok, Bakonybél - Borostyán-kút - Borsó-kút - Bányász-kút - Oltár-kő - Szömörke-völgy - Bakonybél</t>
  </si>
  <si>
    <t>9.-10</t>
  </si>
  <si>
    <t>Budai-h. Solymár - Virágos-ny. - Hárs-h.- János-h.- Normafa - Makkosmária - Budakeszi</t>
  </si>
  <si>
    <t>Pilis-h. "Vasas 25"telj.túra Pomáz - Kőhegy - Vasas-szak. - Dömörkapu - Büki-puszta - Dobogókő</t>
  </si>
  <si>
    <t>Bakony-h. Isztimér - Burok-v. - Bükkös-á. - Hamu-ház - Kisgyón - Mór</t>
  </si>
  <si>
    <t>Börzsöny-h. Márianosztra - Zuvár - Nagy-Galla - Kálvária-h.</t>
  </si>
  <si>
    <t>Pilis-h. Pilisszentlászló - Prédikálószék - Vadálló-kövek - Lukács-árok - Árpád-vár - Dobogókő</t>
  </si>
  <si>
    <t>Pilis-h. Szurdok - Pilisszentkereszt - Dobogókő - Szakó-ny - Égett-hárs - Pilismarót - Dömös - Rám-sz. - Dobogókő</t>
  </si>
  <si>
    <t>Pilis-h. Pilisszentlászló - Király-kút - Sikáros - Tölgyikrek - Holdvilág-árok - Janda Vilmos th. - Pomáz</t>
  </si>
  <si>
    <t>18-22</t>
  </si>
  <si>
    <t xml:space="preserve">Bécs - Pozsony - Budapest  Szupermaraton </t>
  </si>
  <si>
    <t>Pilis-h.Dobogókő - Zsivány-sziklák - Ördög-lyuk - Mária-pad - Vaskapu-völgy - Simon halála - Klastrom-szirtek - Klastrompuszta - Piliscsév v.m.</t>
  </si>
  <si>
    <t>Börzsöny-h. Kóspallag - Krisztus szamara kő - Tar Péter-h. - Tóvik-vh. - Kóspallag - Kis-Hanta-patak - Gál-h. - Kismaros</t>
  </si>
  <si>
    <t>Bugac  Bugaci Hittanya - Boróka tanösvény - Madarak Fák útja - Pásztor múzeum</t>
  </si>
  <si>
    <t>Marsovszkyné</t>
  </si>
  <si>
    <t>Vértes-h. Szár - Vinya-bükk - Cseresznyés - Szárliget</t>
  </si>
  <si>
    <t>Koszovácz</t>
  </si>
  <si>
    <t>Börzsöny-h. Nagymaros - Szt. Mihály-h. - Hegyes-tető - Csizmadia-völgy - Zebegény - Malom v. - Törökmező - Köves-mező - Nagymaros</t>
  </si>
  <si>
    <t>Cserhát-h. Vác vá. - Naszály - Török-rét - Gyadai-rét - Katalin-puszta - Sárkány-gödör - Látó-h. - Vác vá.</t>
  </si>
  <si>
    <t>Pilis-h. Pilisjászfalu - Tinnyei út - Piliscsév - Legény és leány bg. - Vörös út - Klastrom szirtek - Simon halála - Pilis-tető - László kúpja - Magas-h. - Pilisszántó</t>
  </si>
  <si>
    <t>Szádeczky T.</t>
  </si>
  <si>
    <t>Budai-h. Szépjuhászné - Fekete-fej - Remete-h. - Rózsika-f. - Kálvária-h. - Virágos-ny. - Hármashatár-h. - Árpád-kilátó - Ördög-árok - Szépjuhászné</t>
  </si>
  <si>
    <t>Pilis-h. Kopár-csárda - Vörös-h. - Fehér-h. - Iluska-forrás - Klotild-bg. - Tinnye-h. - Piliscsaba vá.</t>
  </si>
  <si>
    <t>Zsaludek E.</t>
  </si>
  <si>
    <t>Gerecse-h. Tatabánya - Turul - Csúcsos-h. - Szelim-bg. - Turul-kilátó - Tatabánya,Tatai vár  Nyergesújfalu - Kálvária-h. - Péliföldszentkereszt</t>
  </si>
  <si>
    <t>Lak B.</t>
  </si>
  <si>
    <t>Benyeda Gabriella (Gabika)</t>
  </si>
  <si>
    <t>Budai-h. Nagykovácsi - Nagy-Kopasz - Tarnai-pihenő - Hidegvölgyi-eh. - Páty, Mézeshegy</t>
  </si>
  <si>
    <t>Budai-h. Solymár - Alsó-jegenye-völgy - Mátyás-hegy - Zsíros-h. - Solymár</t>
  </si>
  <si>
    <t>Pilis-h. Pilisszentkereszt - Két-Bükkfa-ny. - Szakó-nyereg - Lukács-árok - Rám-sz. - Dobogókő - Pilisszentkereszt</t>
  </si>
  <si>
    <t>Cserhát-h. Vác vá.- Cselőtepusztai kh. - Török-rét - Naszály -Látó-h. - Vác</t>
  </si>
  <si>
    <t>Budai-h. Mikulás túra  Biatorbágy - Iharos - Szily-kápolna - Szélkapu-völgy - Kő-h. - Nap-h. - Biatorbágy, Viadukt</t>
  </si>
  <si>
    <t>Tömpe László</t>
  </si>
  <si>
    <t>Börzsöny-h. Diósjenő - Závoz - Kámor - Csánki kert - Pénzásás - Karajsó - Disznós-árok - Úr-h. - Diósjenő</t>
  </si>
  <si>
    <t>Börzsöny-h. Nógrád vá. - Nógrád vára - Kanász-gödör - Nagy-Kő-h. - Nagy-berek - Magyarkút - Verőce</t>
  </si>
  <si>
    <t>Vass L.</t>
  </si>
  <si>
    <t>Pilis-h. Pilisszentkereszt - Simon-halála - Pilis-nyereg - Két-Bükkfa-nyereg - Dobogókő - Pilisszentkereszt</t>
  </si>
  <si>
    <t>Gödöllői-d. Gödöllő vá. - Pap Miska-kút - Öreg-h. - Margita - Szada</t>
  </si>
  <si>
    <t>Gödöllői-d. Gödöllő - Király-út - Erzsébet-pihenő - Nagy-v. - Bag vá.</t>
  </si>
  <si>
    <t>Budai-h. Nagykovácsi - Zsíros-h. - Kopárcsárda - Vörös-h. - Iluska-f. - Klotildliget</t>
  </si>
  <si>
    <t>Budai-h. Fogyókúra-túra  Solymár - Alsó-jegenye-völgy - Mátyás-h. - Solymári téglagyár - Szőlőkerti-tető - Solymári-v. - 18-as busz</t>
  </si>
  <si>
    <t>Perepatics Mária</t>
  </si>
  <si>
    <t>Pilis-h. Szentendre - Hegy-tető - Pap-rét - Vértes-mező - Kis-Bükk-tető - Tahi</t>
  </si>
  <si>
    <t>Pilis-h. Pilisszentkereszt - Dobogókő - Rám-szakadék - Szőke-forrás vgy. - Király-kút - Tölgyikrek - Pilisszentkereszt</t>
  </si>
  <si>
    <t>A</t>
  </si>
  <si>
    <t>B</t>
  </si>
  <si>
    <t>E</t>
  </si>
  <si>
    <t>Budai-h. Szépjuhászné - János-h. - Makkosmária - Magas-kő - Makkosmária - Budakeszi</t>
  </si>
  <si>
    <t>Budai-h. KFKI - Piktortégla üregek - Farkas-h. - Sorrentó - Magos-kő - Normafa</t>
  </si>
  <si>
    <t>Budai-h. Klotildliget - Iluska-f. - Fehér-h. - Vörös-h. - Kálvária - Pilisvörösvár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</si>
</sst>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_ ;\-0\ "/>
    <numFmt numFmtId="166" formatCode="0.00;[Red]0.00"/>
  </numFmts>
  <fonts count="27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5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8"/>
      <color indexed="17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49" fontId="7" fillId="2" borderId="4" xfId="0" applyNumberFormat="1" applyFont="1" applyFill="1" applyBorder="1" applyAlignment="1">
      <alignment horizontal="center" textRotation="90"/>
    </xf>
    <xf numFmtId="1" fontId="7" fillId="2" borderId="4" xfId="0" applyNumberFormat="1" applyFont="1" applyFill="1" applyBorder="1" applyAlignment="1">
      <alignment horizontal="center" textRotation="90"/>
    </xf>
    <xf numFmtId="49" fontId="7" fillId="0" borderId="3" xfId="0" applyNumberFormat="1" applyFont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/>
    </xf>
    <xf numFmtId="3" fontId="7" fillId="0" borderId="4" xfId="0" applyNumberFormat="1" applyFont="1" applyFill="1" applyBorder="1" applyAlignment="1">
      <alignment horizontal="center" textRotation="90" wrapText="1"/>
    </xf>
    <xf numFmtId="0" fontId="7" fillId="0" borderId="4" xfId="0" applyNumberFormat="1" applyFont="1" applyFill="1" applyBorder="1" applyAlignment="1">
      <alignment horizontal="center" textRotation="90" wrapText="1"/>
    </xf>
    <xf numFmtId="164" fontId="7" fillId="0" borderId="4" xfId="0" applyNumberFormat="1" applyFont="1" applyBorder="1" applyAlignment="1">
      <alignment horizontal="center" textRotation="90" wrapText="1"/>
    </xf>
    <xf numFmtId="1" fontId="7" fillId="0" borderId="4" xfId="0" applyNumberFormat="1" applyFont="1" applyBorder="1" applyAlignment="1">
      <alignment horizontal="center" textRotation="90" wrapText="1"/>
    </xf>
    <xf numFmtId="0" fontId="7" fillId="0" borderId="4" xfId="0" applyNumberFormat="1" applyFont="1" applyBorder="1" applyAlignment="1">
      <alignment horizontal="center" textRotation="90" wrapText="1"/>
    </xf>
    <xf numFmtId="0" fontId="7" fillId="2" borderId="4" xfId="0" applyNumberFormat="1" applyFont="1" applyFill="1" applyBorder="1" applyAlignment="1">
      <alignment horizontal="center" textRotation="90" wrapText="1"/>
    </xf>
    <xf numFmtId="3" fontId="7" fillId="2" borderId="5" xfId="0" applyNumberFormat="1" applyFont="1" applyFill="1" applyBorder="1" applyAlignment="1">
      <alignment horizontal="center" textRotation="90" wrapText="1"/>
    </xf>
    <xf numFmtId="1" fontId="8" fillId="0" borderId="0" xfId="0" applyNumberFormat="1" applyFont="1" applyBorder="1" applyAlignment="1">
      <alignment horizontal="left" textRotation="90"/>
    </xf>
    <xf numFmtId="0" fontId="8" fillId="0" borderId="0" xfId="0" applyFont="1" applyBorder="1" applyAlignment="1">
      <alignment/>
    </xf>
    <xf numFmtId="1" fontId="0" fillId="2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2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textRotation="90"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textRotation="90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/>
    </xf>
    <xf numFmtId="49" fontId="10" fillId="0" borderId="4" xfId="0" applyNumberFormat="1" applyFont="1" applyBorder="1" applyAlignment="1">
      <alignment horizontal="center" textRotation="90"/>
    </xf>
    <xf numFmtId="1" fontId="10" fillId="0" borderId="4" xfId="0" applyNumberFormat="1" applyFont="1" applyBorder="1" applyAlignment="1">
      <alignment horizontal="center" textRotation="90"/>
    </xf>
    <xf numFmtId="0" fontId="10" fillId="0" borderId="4" xfId="0" applyFont="1" applyFill="1" applyBorder="1" applyAlignment="1">
      <alignment horizontal="center" textRotation="90" wrapText="1"/>
    </xf>
    <xf numFmtId="3" fontId="10" fillId="0" borderId="4" xfId="0" applyNumberFormat="1" applyFont="1" applyFill="1" applyBorder="1" applyAlignment="1">
      <alignment horizontal="center" textRotation="90" wrapText="1"/>
    </xf>
    <xf numFmtId="3" fontId="10" fillId="0" borderId="4" xfId="0" applyNumberFormat="1" applyFont="1" applyFill="1" applyBorder="1" applyAlignment="1">
      <alignment horizontal="center" textRotation="90"/>
    </xf>
    <xf numFmtId="0" fontId="10" fillId="0" borderId="4" xfId="0" applyNumberFormat="1" applyFont="1" applyFill="1" applyBorder="1" applyAlignment="1">
      <alignment horizontal="center" textRotation="90" wrapText="1"/>
    </xf>
    <xf numFmtId="164" fontId="10" fillId="0" borderId="4" xfId="0" applyNumberFormat="1" applyFont="1" applyBorder="1" applyAlignment="1">
      <alignment horizontal="center" textRotation="90" wrapText="1"/>
    </xf>
    <xf numFmtId="1" fontId="10" fillId="0" borderId="4" xfId="0" applyNumberFormat="1" applyFont="1" applyBorder="1" applyAlignment="1">
      <alignment horizontal="center" textRotation="90" wrapText="1"/>
    </xf>
    <xf numFmtId="0" fontId="10" fillId="0" borderId="4" xfId="0" applyNumberFormat="1" applyFont="1" applyBorder="1" applyAlignment="1">
      <alignment horizontal="center" textRotation="90" wrapText="1"/>
    </xf>
    <xf numFmtId="3" fontId="10" fillId="0" borderId="4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textRotation="90"/>
    </xf>
    <xf numFmtId="3" fontId="10" fillId="0" borderId="28" xfId="0" applyNumberFormat="1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left" textRotation="90"/>
    </xf>
    <xf numFmtId="0" fontId="0" fillId="0" borderId="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14" fillId="0" borderId="4" xfId="0" applyNumberFormat="1" applyFont="1" applyBorder="1" applyAlignment="1">
      <alignment horizontal="left" textRotation="90"/>
    </xf>
    <xf numFmtId="0" fontId="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6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 wrapText="1"/>
    </xf>
    <xf numFmtId="1" fontId="12" fillId="0" borderId="3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 vertical="center" wrapText="1"/>
    </xf>
    <xf numFmtId="1" fontId="12" fillId="0" borderId="38" xfId="0" applyNumberFormat="1" applyFont="1" applyBorder="1" applyAlignment="1">
      <alignment horizontal="center" vertical="center"/>
    </xf>
    <xf numFmtId="1" fontId="17" fillId="0" borderId="37" xfId="0" applyNumberFormat="1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 wrapText="1"/>
    </xf>
    <xf numFmtId="1" fontId="12" fillId="0" borderId="36" xfId="0" applyNumberFormat="1" applyFont="1" applyBorder="1" applyAlignment="1">
      <alignment horizontal="center" vertical="center" wrapText="1"/>
    </xf>
    <xf numFmtId="1" fontId="12" fillId="0" borderId="38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textRotation="90"/>
    </xf>
    <xf numFmtId="1" fontId="18" fillId="0" borderId="42" xfId="0" applyNumberFormat="1" applyFont="1" applyBorder="1" applyAlignment="1">
      <alignment horizontal="center" textRotation="90"/>
    </xf>
    <xf numFmtId="1" fontId="18" fillId="0" borderId="43" xfId="0" applyNumberFormat="1" applyFont="1" applyBorder="1" applyAlignment="1">
      <alignment horizontal="center" textRotation="90"/>
    </xf>
    <xf numFmtId="1" fontId="18" fillId="0" borderId="44" xfId="0" applyNumberFormat="1" applyFont="1" applyBorder="1" applyAlignment="1">
      <alignment horizontal="center" textRotation="90"/>
    </xf>
    <xf numFmtId="0" fontId="0" fillId="0" borderId="3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12" fillId="0" borderId="3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1" fontId="19" fillId="0" borderId="39" xfId="0" applyNumberFormat="1" applyFont="1" applyBorder="1" applyAlignment="1">
      <alignment horizontal="center" vertical="center"/>
    </xf>
    <xf numFmtId="1" fontId="19" fillId="0" borderId="3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" fontId="18" fillId="0" borderId="45" xfId="0" applyNumberFormat="1" applyFont="1" applyBorder="1" applyAlignment="1">
      <alignment horizontal="center" textRotation="90"/>
    </xf>
    <xf numFmtId="1" fontId="20" fillId="0" borderId="41" xfId="0" applyNumberFormat="1" applyFont="1" applyBorder="1" applyAlignment="1">
      <alignment horizontal="center" textRotation="90"/>
    </xf>
    <xf numFmtId="1" fontId="20" fillId="0" borderId="44" xfId="0" applyNumberFormat="1" applyFont="1" applyBorder="1" applyAlignment="1">
      <alignment horizontal="center" textRotation="90"/>
    </xf>
    <xf numFmtId="0" fontId="14" fillId="0" borderId="12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 vertical="center" wrapText="1"/>
    </xf>
    <xf numFmtId="1" fontId="22" fillId="0" borderId="37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10" fillId="0" borderId="28" xfId="0" applyNumberFormat="1" applyFont="1" applyBorder="1" applyAlignment="1">
      <alignment horizontal="center" textRotation="90"/>
    </xf>
    <xf numFmtId="1" fontId="10" fillId="0" borderId="29" xfId="0" applyNumberFormat="1" applyFont="1" applyBorder="1" applyAlignment="1">
      <alignment horizontal="center" textRotation="90"/>
    </xf>
    <xf numFmtId="1" fontId="10" fillId="0" borderId="3" xfId="0" applyNumberFormat="1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textRotation="90"/>
    </xf>
    <xf numFmtId="0" fontId="7" fillId="0" borderId="28" xfId="0" applyNumberFormat="1" applyFont="1" applyBorder="1" applyAlignment="1">
      <alignment horizontal="center" textRotation="90"/>
    </xf>
    <xf numFmtId="0" fontId="7" fillId="0" borderId="3" xfId="0" applyNumberFormat="1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4" fontId="12" fillId="0" borderId="7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07"/>
  <sheetViews>
    <sheetView tabSelected="1" workbookViewId="0" topLeftCell="BC2">
      <pane xSplit="14670" ySplit="2445" topLeftCell="AI162" activePane="bottomLeft" state="split"/>
      <selection pane="topLeft" activeCell="BL151" sqref="BL151"/>
      <selection pane="topRight" activeCell="BS158" sqref="BS158"/>
      <selection pane="bottomLeft" activeCell="CL175" sqref="CL175"/>
      <selection pane="bottomRight" activeCell="AI27" sqref="AH27:AI27"/>
    </sheetView>
  </sheetViews>
  <sheetFormatPr defaultColWidth="9.140625" defaultRowHeight="12.75"/>
  <cols>
    <col min="1" max="1" width="2.8515625" style="126" customWidth="1"/>
    <col min="2" max="2" width="2.421875" style="5" customWidth="1"/>
    <col min="3" max="3" width="4.7109375" style="8" customWidth="1"/>
    <col min="4" max="4" width="36.7109375" style="17" customWidth="1"/>
    <col min="5" max="5" width="2.421875" style="8" customWidth="1"/>
    <col min="6" max="6" width="2.00390625" style="109" customWidth="1"/>
    <col min="7" max="7" width="2.00390625" style="109" bestFit="1" customWidth="1"/>
    <col min="8" max="8" width="2.00390625" style="109" customWidth="1"/>
    <col min="9" max="9" width="8.7109375" style="146" customWidth="1"/>
    <col min="10" max="10" width="7.57421875" style="11" customWidth="1"/>
    <col min="11" max="11" width="4.28125" style="12" customWidth="1"/>
    <col min="12" max="13" width="4.140625" style="12" hidden="1" customWidth="1"/>
    <col min="14" max="15" width="4.00390625" style="12" customWidth="1"/>
    <col min="16" max="16" width="2.57421875" style="12" customWidth="1"/>
    <col min="17" max="17" width="2.8515625" style="12" customWidth="1"/>
    <col min="18" max="18" width="2.8515625" style="13" customWidth="1"/>
    <col min="19" max="19" width="4.8515625" style="6" customWidth="1"/>
    <col min="20" max="20" width="3.140625" style="14" customWidth="1"/>
    <col min="21" max="21" width="3.140625" style="6" customWidth="1"/>
    <col min="22" max="22" width="5.00390625" style="141" customWidth="1"/>
    <col min="23" max="23" width="3.00390625" style="6" customWidth="1"/>
    <col min="24" max="24" width="5.00390625" style="15" customWidth="1"/>
    <col min="25" max="27" width="4.140625" style="6" hidden="1" customWidth="1"/>
    <col min="28" max="28" width="12.00390625" style="95" hidden="1" customWidth="1"/>
    <col min="29" max="29" width="4.140625" style="5" hidden="1" customWidth="1"/>
    <col min="30" max="31" width="2.7109375" style="192" customWidth="1"/>
    <col min="32" max="32" width="3.140625" style="192" customWidth="1"/>
    <col min="33" max="33" width="10.8515625" style="242" customWidth="1"/>
    <col min="34" max="34" width="2.57421875" style="182" customWidth="1"/>
    <col min="35" max="35" width="4.28125" style="16" bestFit="1" customWidth="1"/>
    <col min="36" max="38" width="4.00390625" style="16" bestFit="1" customWidth="1"/>
    <col min="39" max="39" width="4.57421875" style="16" customWidth="1"/>
    <col min="40" max="41" width="4.28125" style="16" bestFit="1" customWidth="1"/>
    <col min="42" max="42" width="4.00390625" style="16" customWidth="1"/>
    <col min="43" max="43" width="4.00390625" style="195" customWidth="1"/>
    <col min="44" max="44" width="4.140625" style="192" customWidth="1"/>
    <col min="45" max="52" width="4.00390625" style="195" customWidth="1"/>
    <col min="53" max="53" width="4.140625" style="195" customWidth="1"/>
    <col min="54" max="57" width="4.00390625" style="195" customWidth="1"/>
    <col min="58" max="58" width="4.28125" style="195" customWidth="1"/>
    <col min="59" max="59" width="4.421875" style="195" customWidth="1"/>
    <col min="60" max="61" width="4.00390625" style="195" customWidth="1"/>
    <col min="62" max="63" width="4.00390625" style="192" customWidth="1"/>
    <col min="64" max="72" width="4.00390625" style="195" customWidth="1"/>
    <col min="73" max="73" width="4.57421875" style="195" customWidth="1"/>
    <col min="74" max="80" width="4.00390625" style="195" customWidth="1"/>
    <col min="81" max="81" width="4.00390625" style="304" customWidth="1"/>
    <col min="82" max="82" width="4.00390625" style="300" customWidth="1"/>
    <col min="83" max="87" width="4.00390625" style="195" customWidth="1"/>
    <col min="88" max="88" width="4.00390625" style="192" customWidth="1"/>
    <col min="89" max="91" width="4.00390625" style="195" customWidth="1"/>
    <col min="92" max="92" width="4.00390625" style="192" customWidth="1"/>
    <col min="93" max="116" width="4.00390625" style="195" customWidth="1"/>
    <col min="117" max="16384" width="9.140625" style="17" customWidth="1"/>
  </cols>
  <sheetData>
    <row r="1" spans="30:33" ht="16.5" thickBot="1">
      <c r="AD1" s="193"/>
      <c r="AE1" s="193"/>
      <c r="AF1" s="193"/>
      <c r="AG1" s="236"/>
    </row>
    <row r="2" spans="1:116" s="181" customFormat="1" ht="109.5" customHeight="1" thickBot="1">
      <c r="A2" s="130" t="s">
        <v>33</v>
      </c>
      <c r="B2" s="131" t="s">
        <v>34</v>
      </c>
      <c r="C2" s="132" t="s">
        <v>35</v>
      </c>
      <c r="D2" s="143" t="s">
        <v>36</v>
      </c>
      <c r="E2" s="132" t="s">
        <v>37</v>
      </c>
      <c r="F2" s="319" t="s">
        <v>38</v>
      </c>
      <c r="G2" s="320"/>
      <c r="H2" s="321"/>
      <c r="I2" s="144" t="s">
        <v>39</v>
      </c>
      <c r="J2" s="145" t="s">
        <v>1</v>
      </c>
      <c r="K2" s="133" t="s">
        <v>40</v>
      </c>
      <c r="L2" s="133" t="s">
        <v>41</v>
      </c>
      <c r="M2" s="133" t="s">
        <v>42</v>
      </c>
      <c r="N2" s="134" t="s">
        <v>43</v>
      </c>
      <c r="O2" s="135" t="s">
        <v>44</v>
      </c>
      <c r="P2" s="133" t="s">
        <v>47</v>
      </c>
      <c r="Q2" s="134" t="s">
        <v>48</v>
      </c>
      <c r="R2" s="136" t="s">
        <v>49</v>
      </c>
      <c r="S2" s="137" t="s">
        <v>50</v>
      </c>
      <c r="T2" s="138" t="s">
        <v>62</v>
      </c>
      <c r="U2" s="139" t="s">
        <v>52</v>
      </c>
      <c r="V2" s="138" t="s">
        <v>53</v>
      </c>
      <c r="W2" s="139" t="s">
        <v>54</v>
      </c>
      <c r="X2" s="129" t="s">
        <v>55</v>
      </c>
      <c r="Y2" s="138" t="s">
        <v>56</v>
      </c>
      <c r="Z2" s="138" t="s">
        <v>57</v>
      </c>
      <c r="AA2" s="138" t="s">
        <v>58</v>
      </c>
      <c r="AB2" s="140" t="s">
        <v>59</v>
      </c>
      <c r="AC2" s="187" t="s">
        <v>60</v>
      </c>
      <c r="AD2" s="194" t="s">
        <v>56</v>
      </c>
      <c r="AE2" s="194" t="s">
        <v>58</v>
      </c>
      <c r="AF2" s="194" t="s">
        <v>63</v>
      </c>
      <c r="AG2" s="186" t="s">
        <v>59</v>
      </c>
      <c r="AH2" s="191" t="s">
        <v>60</v>
      </c>
      <c r="AI2" s="249" t="s">
        <v>64</v>
      </c>
      <c r="AJ2" s="234" t="s">
        <v>65</v>
      </c>
      <c r="AK2" s="232" t="s">
        <v>66</v>
      </c>
      <c r="AL2" s="232" t="s">
        <v>189</v>
      </c>
      <c r="AM2" s="232" t="s">
        <v>67</v>
      </c>
      <c r="AN2" s="232" t="s">
        <v>319</v>
      </c>
      <c r="AO2" s="233" t="s">
        <v>68</v>
      </c>
      <c r="AP2" s="233" t="s">
        <v>172</v>
      </c>
      <c r="AQ2" s="232" t="s">
        <v>69</v>
      </c>
      <c r="AR2" s="232" t="s">
        <v>70</v>
      </c>
      <c r="AS2" s="232" t="s">
        <v>71</v>
      </c>
      <c r="AT2" s="232" t="s">
        <v>72</v>
      </c>
      <c r="AU2" s="232" t="s">
        <v>73</v>
      </c>
      <c r="AV2" s="250" t="s">
        <v>74</v>
      </c>
      <c r="AW2" s="250" t="s">
        <v>75</v>
      </c>
      <c r="AX2" s="250" t="s">
        <v>76</v>
      </c>
      <c r="AY2" s="250" t="s">
        <v>77</v>
      </c>
      <c r="AZ2" s="232" t="s">
        <v>78</v>
      </c>
      <c r="BA2" s="232" t="s">
        <v>249</v>
      </c>
      <c r="BB2" s="232" t="s">
        <v>79</v>
      </c>
      <c r="BC2" s="232" t="s">
        <v>80</v>
      </c>
      <c r="BD2" s="232" t="s">
        <v>81</v>
      </c>
      <c r="BE2" s="232" t="s">
        <v>82</v>
      </c>
      <c r="BF2" s="250" t="s">
        <v>83</v>
      </c>
      <c r="BG2" s="232" t="s">
        <v>84</v>
      </c>
      <c r="BH2" s="235" t="s">
        <v>148</v>
      </c>
      <c r="BI2" s="235" t="s">
        <v>85</v>
      </c>
      <c r="BJ2" s="250" t="s">
        <v>86</v>
      </c>
      <c r="BK2" s="250" t="s">
        <v>87</v>
      </c>
      <c r="BL2" s="232" t="s">
        <v>115</v>
      </c>
      <c r="BM2" s="250" t="s">
        <v>88</v>
      </c>
      <c r="BN2" s="250" t="s">
        <v>173</v>
      </c>
      <c r="BO2" s="250" t="s">
        <v>89</v>
      </c>
      <c r="BP2" s="251" t="s">
        <v>90</v>
      </c>
      <c r="BQ2" s="251" t="s">
        <v>225</v>
      </c>
      <c r="BR2" s="251" t="s">
        <v>91</v>
      </c>
      <c r="BS2" s="232" t="s">
        <v>92</v>
      </c>
      <c r="BT2" s="232" t="s">
        <v>93</v>
      </c>
      <c r="BU2" s="232" t="s">
        <v>94</v>
      </c>
      <c r="BV2" s="232" t="s">
        <v>119</v>
      </c>
      <c r="BW2" s="250" t="s">
        <v>95</v>
      </c>
      <c r="BX2" s="232" t="s">
        <v>96</v>
      </c>
      <c r="BY2" s="250" t="s">
        <v>97</v>
      </c>
      <c r="BZ2" s="232" t="s">
        <v>98</v>
      </c>
      <c r="CA2" s="232" t="s">
        <v>99</v>
      </c>
      <c r="CB2" s="232" t="s">
        <v>100</v>
      </c>
      <c r="CC2" s="250" t="s">
        <v>101</v>
      </c>
      <c r="CD2" s="250" t="s">
        <v>334</v>
      </c>
      <c r="CE2" s="232" t="s">
        <v>102</v>
      </c>
      <c r="CF2" s="250" t="s">
        <v>174</v>
      </c>
      <c r="CG2" s="250" t="s">
        <v>146</v>
      </c>
      <c r="CH2" s="250" t="s">
        <v>103</v>
      </c>
      <c r="CI2" s="250" t="s">
        <v>145</v>
      </c>
      <c r="CJ2" s="250" t="s">
        <v>104</v>
      </c>
      <c r="CK2" s="232" t="s">
        <v>105</v>
      </c>
      <c r="CL2" s="232" t="s">
        <v>106</v>
      </c>
      <c r="CM2" s="232" t="s">
        <v>114</v>
      </c>
      <c r="CN2" s="250" t="s">
        <v>107</v>
      </c>
      <c r="CO2" s="232" t="s">
        <v>108</v>
      </c>
      <c r="CP2" s="232" t="s">
        <v>325</v>
      </c>
      <c r="CQ2" s="250" t="s">
        <v>109</v>
      </c>
      <c r="CR2" s="250" t="s">
        <v>110</v>
      </c>
      <c r="CS2" s="232" t="s">
        <v>111</v>
      </c>
      <c r="CT2" s="250" t="s">
        <v>112</v>
      </c>
      <c r="CU2" s="250" t="s">
        <v>113</v>
      </c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</row>
    <row r="3" spans="1:116" s="161" customFormat="1" ht="12.75" customHeight="1">
      <c r="A3" s="127">
        <v>1</v>
      </c>
      <c r="B3" s="171" t="s">
        <v>116</v>
      </c>
      <c r="C3" s="177">
        <v>1</v>
      </c>
      <c r="D3" s="172" t="s">
        <v>117</v>
      </c>
      <c r="E3" s="166">
        <v>1</v>
      </c>
      <c r="F3" s="178">
        <v>1</v>
      </c>
      <c r="G3" s="147">
        <v>0</v>
      </c>
      <c r="H3" s="179">
        <v>1</v>
      </c>
      <c r="I3" s="147" t="str">
        <f>CONCATENATE(segédtábla!H3)</f>
        <v>gyalogos</v>
      </c>
      <c r="J3" s="154" t="str">
        <f>CONCATENATE(segédtábla!I3,"",segédtábla!J3)</f>
        <v>téli</v>
      </c>
      <c r="K3" s="173">
        <v>6</v>
      </c>
      <c r="L3" s="156"/>
      <c r="M3" s="156"/>
      <c r="N3" s="173">
        <v>0</v>
      </c>
      <c r="O3" s="174"/>
      <c r="P3" s="173"/>
      <c r="Q3" s="157">
        <f>(CONCATENATE(segédtábla!S3))</f>
      </c>
      <c r="R3" s="157"/>
      <c r="S3" s="158">
        <f>SUM(segédtábla!U3)</f>
        <v>9</v>
      </c>
      <c r="T3" s="157" t="str">
        <f>(CONCATENATE(segédtábla!V3))</f>
        <v>1,1</v>
      </c>
      <c r="U3" s="157">
        <f>(CONCATENATE(segédtábla!W3))</f>
      </c>
      <c r="V3" s="158">
        <f>SUM(segédtábla!X3)</f>
        <v>9.9</v>
      </c>
      <c r="W3" s="175"/>
      <c r="X3" s="180">
        <f>SUM(segédtábla!Z3)</f>
        <v>9.9</v>
      </c>
      <c r="Y3" s="175"/>
      <c r="Z3" s="175"/>
      <c r="AA3" s="175"/>
      <c r="AB3" s="172"/>
      <c r="AC3" s="188"/>
      <c r="AD3" s="175">
        <v>3</v>
      </c>
      <c r="AE3" s="175">
        <v>9</v>
      </c>
      <c r="AF3" s="175">
        <v>0</v>
      </c>
      <c r="AG3" s="237" t="s">
        <v>118</v>
      </c>
      <c r="AH3" s="183">
        <v>5</v>
      </c>
      <c r="AI3" s="176"/>
      <c r="AJ3" s="175"/>
      <c r="AK3" s="175"/>
      <c r="AL3" s="175"/>
      <c r="AM3" s="177"/>
      <c r="AN3" s="175"/>
      <c r="AO3" s="199">
        <f>X3</f>
        <v>9.9</v>
      </c>
      <c r="AP3" s="199"/>
      <c r="AQ3" s="172"/>
      <c r="AR3" s="298">
        <f>X3+AH3</f>
        <v>14.9</v>
      </c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9"/>
      <c r="BK3" s="159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265"/>
      <c r="CD3" s="198"/>
      <c r="CE3" s="150"/>
      <c r="CF3" s="150"/>
      <c r="CG3" s="150"/>
      <c r="CH3" s="150"/>
      <c r="CI3" s="150"/>
      <c r="CJ3" s="159"/>
      <c r="CK3" s="150"/>
      <c r="CL3" s="150"/>
      <c r="CM3" s="150"/>
      <c r="CN3" s="159"/>
      <c r="CO3" s="150"/>
      <c r="CP3" s="150"/>
      <c r="CQ3" s="200">
        <f>X3</f>
        <v>9.9</v>
      </c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</row>
    <row r="4" spans="1:116" s="273" customFormat="1" ht="12.75" customHeight="1">
      <c r="A4" s="283">
        <v>2</v>
      </c>
      <c r="B4" s="280" t="s">
        <v>116</v>
      </c>
      <c r="C4" s="279" t="s">
        <v>252</v>
      </c>
      <c r="D4" s="284" t="s">
        <v>253</v>
      </c>
      <c r="E4" s="285">
        <v>27</v>
      </c>
      <c r="F4" s="286">
        <v>1</v>
      </c>
      <c r="G4" s="259">
        <v>0</v>
      </c>
      <c r="H4" s="287">
        <v>1</v>
      </c>
      <c r="I4" s="259" t="s">
        <v>3</v>
      </c>
      <c r="J4" s="260" t="s">
        <v>143</v>
      </c>
      <c r="K4" s="288">
        <v>306</v>
      </c>
      <c r="L4" s="262"/>
      <c r="M4" s="262"/>
      <c r="N4" s="288">
        <v>5670</v>
      </c>
      <c r="O4" s="289"/>
      <c r="P4" s="288"/>
      <c r="Q4" s="263"/>
      <c r="R4" s="263"/>
      <c r="S4" s="264">
        <v>572.4</v>
      </c>
      <c r="T4" s="263">
        <v>1.1</v>
      </c>
      <c r="U4" s="263"/>
      <c r="V4" s="264">
        <v>629.64</v>
      </c>
      <c r="W4" s="290">
        <v>27</v>
      </c>
      <c r="X4" s="266">
        <v>656.6</v>
      </c>
      <c r="Y4" s="290"/>
      <c r="Z4" s="290"/>
      <c r="AA4" s="290"/>
      <c r="AB4" s="284"/>
      <c r="AC4" s="291"/>
      <c r="AD4" s="290">
        <v>2</v>
      </c>
      <c r="AE4" s="290">
        <v>2</v>
      </c>
      <c r="AF4" s="290">
        <v>680</v>
      </c>
      <c r="AG4" s="292" t="s">
        <v>254</v>
      </c>
      <c r="AH4" s="293">
        <v>0</v>
      </c>
      <c r="AI4" s="294"/>
      <c r="AJ4" s="290"/>
      <c r="AK4" s="290"/>
      <c r="AL4" s="290"/>
      <c r="AM4" s="279"/>
      <c r="AN4" s="290"/>
      <c r="AO4" s="295"/>
      <c r="AP4" s="295"/>
      <c r="AQ4" s="284"/>
      <c r="AR4" s="299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265"/>
      <c r="BK4" s="265"/>
      <c r="BL4" s="198"/>
      <c r="BM4" s="198"/>
      <c r="BN4" s="198"/>
      <c r="BO4" s="272">
        <f>X4</f>
        <v>656.6</v>
      </c>
      <c r="BP4" s="198"/>
      <c r="BQ4" s="198"/>
      <c r="BR4" s="198"/>
      <c r="BS4" s="198"/>
      <c r="BT4" s="198"/>
      <c r="BU4" s="198"/>
      <c r="BV4" s="198"/>
      <c r="BW4" s="272">
        <f>X4</f>
        <v>656.6</v>
      </c>
      <c r="BX4" s="198"/>
      <c r="BY4" s="198"/>
      <c r="BZ4" s="198"/>
      <c r="CA4" s="198"/>
      <c r="CB4" s="198"/>
      <c r="CC4" s="265"/>
      <c r="CD4" s="198"/>
      <c r="CE4" s="198"/>
      <c r="CF4" s="198"/>
      <c r="CG4" s="198"/>
      <c r="CH4" s="198"/>
      <c r="CI4" s="198"/>
      <c r="CJ4" s="265"/>
      <c r="CK4" s="198"/>
      <c r="CL4" s="198"/>
      <c r="CM4" s="198"/>
      <c r="CN4" s="265"/>
      <c r="CO4" s="198"/>
      <c r="CP4" s="198"/>
      <c r="CQ4" s="272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</row>
    <row r="5" spans="1:116" s="161" customFormat="1" ht="12.75" customHeight="1">
      <c r="A5" s="127">
        <v>3</v>
      </c>
      <c r="B5" s="280" t="s">
        <v>116</v>
      </c>
      <c r="C5" s="279">
        <v>6</v>
      </c>
      <c r="D5" s="172" t="s">
        <v>120</v>
      </c>
      <c r="E5" s="166">
        <v>1</v>
      </c>
      <c r="F5" s="178">
        <v>1</v>
      </c>
      <c r="G5" s="147">
        <v>1</v>
      </c>
      <c r="H5" s="179">
        <v>1</v>
      </c>
      <c r="I5" s="147" t="s">
        <v>3</v>
      </c>
      <c r="J5" s="154" t="s">
        <v>121</v>
      </c>
      <c r="K5" s="173">
        <v>20.1</v>
      </c>
      <c r="L5" s="156"/>
      <c r="M5" s="156"/>
      <c r="N5" s="173">
        <v>900</v>
      </c>
      <c r="O5" s="174"/>
      <c r="P5" s="173"/>
      <c r="Q5" s="157"/>
      <c r="R5" s="157"/>
      <c r="S5" s="158">
        <v>48.15</v>
      </c>
      <c r="T5" s="157"/>
      <c r="U5" s="157">
        <v>1.4</v>
      </c>
      <c r="V5" s="158">
        <v>67.41</v>
      </c>
      <c r="W5" s="175"/>
      <c r="X5" s="180">
        <v>67.4</v>
      </c>
      <c r="Y5" s="175"/>
      <c r="Z5" s="175"/>
      <c r="AA5" s="175"/>
      <c r="AB5" s="172"/>
      <c r="AC5" s="188"/>
      <c r="AD5" s="175">
        <v>1</v>
      </c>
      <c r="AE5" s="175">
        <v>2</v>
      </c>
      <c r="AF5" s="175">
        <v>51</v>
      </c>
      <c r="AG5" s="237" t="s">
        <v>122</v>
      </c>
      <c r="AH5" s="183">
        <v>0</v>
      </c>
      <c r="AI5" s="176"/>
      <c r="AJ5" s="175"/>
      <c r="AK5" s="175"/>
      <c r="AL5" s="175"/>
      <c r="AM5" s="177"/>
      <c r="AN5" s="175"/>
      <c r="AO5" s="199"/>
      <c r="AP5" s="199"/>
      <c r="AQ5" s="172"/>
      <c r="AR5" s="298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200">
        <f>X5</f>
        <v>67.4</v>
      </c>
      <c r="BG5" s="150"/>
      <c r="BH5" s="150"/>
      <c r="BI5" s="150"/>
      <c r="BJ5" s="159"/>
      <c r="BK5" s="159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265"/>
      <c r="CD5" s="198"/>
      <c r="CE5" s="150"/>
      <c r="CF5" s="150"/>
      <c r="CG5" s="150"/>
      <c r="CH5" s="150"/>
      <c r="CI5" s="150"/>
      <c r="CJ5" s="159"/>
      <c r="CK5" s="150"/>
      <c r="CL5" s="150"/>
      <c r="CM5" s="150"/>
      <c r="CN5" s="159"/>
      <c r="CO5" s="150"/>
      <c r="CP5" s="150"/>
      <c r="CQ5" s="20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</row>
    <row r="6" spans="1:116" s="161" customFormat="1" ht="12.75" customHeight="1">
      <c r="A6" s="128">
        <v>4</v>
      </c>
      <c r="B6" s="243">
        <v>1</v>
      </c>
      <c r="C6" s="160">
        <v>13</v>
      </c>
      <c r="D6" s="150" t="s">
        <v>123</v>
      </c>
      <c r="E6" s="151">
        <v>1</v>
      </c>
      <c r="F6" s="178">
        <v>1</v>
      </c>
      <c r="G6" s="147">
        <v>1</v>
      </c>
      <c r="H6" s="179">
        <v>1</v>
      </c>
      <c r="I6" s="147" t="str">
        <f>CONCATENATE(segédtábla!H4)</f>
        <v>gyalogos</v>
      </c>
      <c r="J6" s="154" t="str">
        <f>CONCATENATE(segédtábla!I4,"",segédtábla!J4)</f>
        <v>telj.túratéli</v>
      </c>
      <c r="K6" s="155">
        <v>28.6</v>
      </c>
      <c r="L6" s="156"/>
      <c r="M6" s="156"/>
      <c r="N6" s="155">
        <v>1100</v>
      </c>
      <c r="O6" s="155"/>
      <c r="P6" s="155"/>
      <c r="Q6" s="157">
        <f>(CONCATENATE(segédtábla!S4))</f>
      </c>
      <c r="R6" s="157"/>
      <c r="S6" s="158">
        <f>SUM(segédtábla!U4)</f>
        <v>64.9</v>
      </c>
      <c r="T6" s="157">
        <f>(CONCATENATE(segédtábla!V4))</f>
      </c>
      <c r="U6" s="157" t="str">
        <f>(CONCATENATE(segédtábla!W4))</f>
        <v>1,4</v>
      </c>
      <c r="V6" s="158">
        <f>SUM(segédtábla!X4)</f>
        <v>90.86</v>
      </c>
      <c r="W6" s="159"/>
      <c r="X6" s="180">
        <f>SUM(segédtábla!Z4)</f>
        <v>90.86</v>
      </c>
      <c r="Y6" s="159"/>
      <c r="Z6" s="159"/>
      <c r="AA6" s="159"/>
      <c r="AB6" s="150"/>
      <c r="AC6" s="189"/>
      <c r="AD6" s="159">
        <v>3</v>
      </c>
      <c r="AE6" s="159">
        <v>4</v>
      </c>
      <c r="AF6" s="159">
        <v>68</v>
      </c>
      <c r="AG6" s="238" t="s">
        <v>212</v>
      </c>
      <c r="AH6" s="184">
        <v>3</v>
      </c>
      <c r="AI6" s="148"/>
      <c r="AJ6" s="160"/>
      <c r="AK6" s="159"/>
      <c r="AL6" s="159"/>
      <c r="AM6" s="160"/>
      <c r="AN6" s="159"/>
      <c r="AO6" s="189"/>
      <c r="AP6" s="189"/>
      <c r="AQ6" s="150"/>
      <c r="AR6" s="159"/>
      <c r="AS6" s="150"/>
      <c r="AT6" s="150"/>
      <c r="AU6" s="150"/>
      <c r="AV6" s="150"/>
      <c r="AW6" s="150"/>
      <c r="AX6" s="150"/>
      <c r="AY6" s="150"/>
      <c r="AZ6" s="150"/>
      <c r="BA6" s="200">
        <f>X6+AH6</f>
        <v>93.86</v>
      </c>
      <c r="BB6" s="150"/>
      <c r="BC6" s="150"/>
      <c r="BD6" s="150"/>
      <c r="BE6" s="150"/>
      <c r="BF6" s="200">
        <f>X6</f>
        <v>90.86</v>
      </c>
      <c r="BG6" s="150"/>
      <c r="BH6" s="150"/>
      <c r="BI6" s="150"/>
      <c r="BJ6" s="159"/>
      <c r="BK6" s="159"/>
      <c r="BL6" s="150"/>
      <c r="BM6" s="200">
        <f>X6</f>
        <v>90.86</v>
      </c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265"/>
      <c r="CD6" s="198"/>
      <c r="CE6" s="150"/>
      <c r="CF6" s="150"/>
      <c r="CG6" s="150"/>
      <c r="CH6" s="150"/>
      <c r="CI6" s="150"/>
      <c r="CJ6" s="159"/>
      <c r="CK6" s="150"/>
      <c r="CL6" s="150"/>
      <c r="CM6" s="150"/>
      <c r="CN6" s="159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</row>
    <row r="7" spans="1:116" s="161" customFormat="1" ht="12.75" customHeight="1">
      <c r="A7" s="128">
        <v>5</v>
      </c>
      <c r="B7" s="243">
        <v>1</v>
      </c>
      <c r="C7" s="160">
        <v>20</v>
      </c>
      <c r="D7" s="150" t="s">
        <v>124</v>
      </c>
      <c r="E7" s="151">
        <v>1</v>
      </c>
      <c r="F7" s="151">
        <v>1</v>
      </c>
      <c r="G7" s="152">
        <v>1</v>
      </c>
      <c r="H7" s="153">
        <v>1</v>
      </c>
      <c r="I7" s="147" t="str">
        <f>CONCATENATE(segédtábla!H5)</f>
        <v>gyalogos</v>
      </c>
      <c r="J7" s="154" t="str">
        <f>CONCATENATE(segédtábla!I5,"",segédtábla!J5)</f>
        <v>telj.túratéli</v>
      </c>
      <c r="K7" s="155">
        <v>24.2</v>
      </c>
      <c r="L7" s="156"/>
      <c r="M7" s="156"/>
      <c r="N7" s="155">
        <v>782</v>
      </c>
      <c r="O7" s="155"/>
      <c r="P7" s="155"/>
      <c r="Q7" s="157">
        <f>(CONCATENATE(segédtábla!S5))</f>
      </c>
      <c r="R7" s="157"/>
      <c r="S7" s="158">
        <f>SUM(segédtábla!U5)</f>
        <v>51.94</v>
      </c>
      <c r="T7" s="157">
        <f>(CONCATENATE(segédtábla!V5))</f>
      </c>
      <c r="U7" s="157" t="str">
        <f>(CONCATENATE(segédtábla!W5))</f>
        <v>1,4</v>
      </c>
      <c r="V7" s="158">
        <f>SUM(segédtábla!X5)</f>
        <v>72.716</v>
      </c>
      <c r="W7" s="159"/>
      <c r="X7" s="180">
        <f>SUM(segédtábla!Z5)</f>
        <v>72.716</v>
      </c>
      <c r="Y7" s="159"/>
      <c r="Z7" s="159"/>
      <c r="AA7" s="159"/>
      <c r="AB7" s="150"/>
      <c r="AC7" s="189"/>
      <c r="AD7" s="159">
        <v>2</v>
      </c>
      <c r="AE7" s="159">
        <v>4</v>
      </c>
      <c r="AF7" s="159">
        <v>54</v>
      </c>
      <c r="AG7" s="238" t="s">
        <v>122</v>
      </c>
      <c r="AH7" s="184">
        <v>3</v>
      </c>
      <c r="AI7" s="148"/>
      <c r="AJ7" s="159"/>
      <c r="AK7" s="150"/>
      <c r="AL7" s="159"/>
      <c r="AM7" s="159"/>
      <c r="AN7" s="159"/>
      <c r="AO7" s="189"/>
      <c r="AP7" s="189"/>
      <c r="AQ7" s="150"/>
      <c r="AR7" s="159"/>
      <c r="AS7" s="150"/>
      <c r="AT7" s="150"/>
      <c r="AU7" s="150"/>
      <c r="AV7" s="150"/>
      <c r="AW7" s="150"/>
      <c r="AX7" s="150"/>
      <c r="AY7" s="150"/>
      <c r="AZ7" s="150"/>
      <c r="BA7" s="200">
        <f>X7</f>
        <v>72.716</v>
      </c>
      <c r="BB7" s="150"/>
      <c r="BC7" s="150"/>
      <c r="BD7" s="150"/>
      <c r="BE7" s="150"/>
      <c r="BF7" s="200">
        <f>X7+AH7</f>
        <v>75.716</v>
      </c>
      <c r="BG7" s="150"/>
      <c r="BH7" s="150"/>
      <c r="BI7" s="150"/>
      <c r="BJ7" s="159"/>
      <c r="BK7" s="159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265"/>
      <c r="CD7" s="198"/>
      <c r="CE7" s="150"/>
      <c r="CF7" s="150"/>
      <c r="CG7" s="150"/>
      <c r="CH7" s="150"/>
      <c r="CI7" s="150"/>
      <c r="CJ7" s="159"/>
      <c r="CK7" s="150"/>
      <c r="CL7" s="150"/>
      <c r="CM7" s="150"/>
      <c r="CN7" s="159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</row>
    <row r="8" spans="1:116" s="161" customFormat="1" ht="12.75" customHeight="1">
      <c r="A8" s="128">
        <v>6</v>
      </c>
      <c r="B8" s="148">
        <v>1</v>
      </c>
      <c r="C8" s="160">
        <v>21</v>
      </c>
      <c r="D8" s="150" t="s">
        <v>125</v>
      </c>
      <c r="E8" s="151">
        <v>1</v>
      </c>
      <c r="F8" s="151">
        <v>1</v>
      </c>
      <c r="G8" s="152">
        <v>0</v>
      </c>
      <c r="H8" s="153">
        <v>1</v>
      </c>
      <c r="I8" s="147" t="str">
        <f>CONCATENATE(segédtábla!H6)</f>
        <v>gyalogos</v>
      </c>
      <c r="J8" s="154" t="str">
        <f>CONCATENATE(segédtábla!I6,"",segédtábla!J6)</f>
        <v>téli</v>
      </c>
      <c r="K8" s="155">
        <v>12</v>
      </c>
      <c r="L8" s="156"/>
      <c r="M8" s="156"/>
      <c r="N8" s="155">
        <v>450</v>
      </c>
      <c r="O8" s="155"/>
      <c r="P8" s="155"/>
      <c r="Q8" s="157">
        <f>(CONCATENATE(segédtábla!S6))</f>
      </c>
      <c r="R8" s="157"/>
      <c r="S8" s="158">
        <f>SUM(segédtábla!U6)</f>
        <v>27</v>
      </c>
      <c r="T8" s="157" t="str">
        <f>(CONCATENATE(segédtábla!V6))</f>
        <v>1,1</v>
      </c>
      <c r="U8" s="157">
        <f>(CONCATENATE(segédtábla!W6))</f>
      </c>
      <c r="V8" s="158">
        <f>SUM(segédtábla!X6)</f>
        <v>29.700000000000003</v>
      </c>
      <c r="W8" s="159"/>
      <c r="X8" s="180">
        <f>SUM(segédtábla!Z6)</f>
        <v>29.700000000000003</v>
      </c>
      <c r="Y8" s="159"/>
      <c r="Z8" s="159"/>
      <c r="AA8" s="159"/>
      <c r="AB8" s="150"/>
      <c r="AC8" s="189"/>
      <c r="AD8" s="159">
        <v>2</v>
      </c>
      <c r="AE8" s="159">
        <v>2</v>
      </c>
      <c r="AF8" s="159">
        <v>30</v>
      </c>
      <c r="AG8" s="238" t="s">
        <v>118</v>
      </c>
      <c r="AH8" s="184">
        <v>0</v>
      </c>
      <c r="AI8" s="148"/>
      <c r="AJ8" s="159"/>
      <c r="AK8" s="159"/>
      <c r="AL8" s="159"/>
      <c r="AM8" s="160">
        <f>X8</f>
        <v>29.700000000000003</v>
      </c>
      <c r="AN8" s="159"/>
      <c r="AO8" s="189"/>
      <c r="AP8" s="189"/>
      <c r="AQ8" s="150"/>
      <c r="AR8" s="248">
        <f>X8+AH8</f>
        <v>29.700000000000003</v>
      </c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9"/>
      <c r="BK8" s="159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265"/>
      <c r="CD8" s="198"/>
      <c r="CE8" s="150"/>
      <c r="CF8" s="150"/>
      <c r="CG8" s="150"/>
      <c r="CH8" s="150"/>
      <c r="CI8" s="150"/>
      <c r="CJ8" s="159"/>
      <c r="CK8" s="150"/>
      <c r="CL8" s="150"/>
      <c r="CM8" s="150"/>
      <c r="CN8" s="159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</row>
    <row r="9" spans="1:116" s="161" customFormat="1" ht="12.75" customHeight="1">
      <c r="A9" s="128">
        <v>7</v>
      </c>
      <c r="B9" s="148">
        <v>1</v>
      </c>
      <c r="C9" s="160" t="s">
        <v>126</v>
      </c>
      <c r="D9" s="150" t="s">
        <v>127</v>
      </c>
      <c r="E9" s="151">
        <v>4</v>
      </c>
      <c r="F9" s="151">
        <v>1</v>
      </c>
      <c r="G9" s="152">
        <v>0</v>
      </c>
      <c r="H9" s="153">
        <v>1</v>
      </c>
      <c r="I9" s="147" t="str">
        <f>CONCATENATE(segédtábla!H7)</f>
        <v>gyalogos</v>
      </c>
      <c r="J9" s="154" t="str">
        <f>CONCATENATE(segédtábla!I7,"",segédtábla!J7)</f>
        <v>téli</v>
      </c>
      <c r="K9" s="155">
        <v>40</v>
      </c>
      <c r="L9" s="156"/>
      <c r="M9" s="156"/>
      <c r="N9" s="155">
        <v>1550</v>
      </c>
      <c r="O9" s="155"/>
      <c r="P9" s="155"/>
      <c r="Q9" s="157">
        <f>(CONCATENATE(segédtábla!S7))</f>
      </c>
      <c r="R9" s="157"/>
      <c r="S9" s="158">
        <f>SUM(segédtábla!U7)</f>
        <v>91</v>
      </c>
      <c r="T9" s="157" t="str">
        <f>(CONCATENATE(segédtábla!V7))</f>
        <v>1,1</v>
      </c>
      <c r="U9" s="157">
        <f>(CONCATENATE(segédtábla!W7))</f>
      </c>
      <c r="V9" s="158">
        <f>SUM(segédtábla!X7)</f>
        <v>100.10000000000001</v>
      </c>
      <c r="W9" s="159">
        <v>4</v>
      </c>
      <c r="X9" s="180">
        <f>SUM(segédtábla!Z7)</f>
        <v>104.10000000000001</v>
      </c>
      <c r="Y9" s="159"/>
      <c r="Z9" s="159"/>
      <c r="AA9" s="159"/>
      <c r="AB9" s="150"/>
      <c r="AC9" s="189"/>
      <c r="AD9" s="159">
        <v>1</v>
      </c>
      <c r="AE9" s="159">
        <v>4</v>
      </c>
      <c r="AF9" s="159">
        <v>107</v>
      </c>
      <c r="AG9" s="238" t="s">
        <v>122</v>
      </c>
      <c r="AH9" s="184">
        <v>12</v>
      </c>
      <c r="AI9" s="148"/>
      <c r="AJ9" s="159"/>
      <c r="AK9" s="159"/>
      <c r="AL9" s="159"/>
      <c r="AM9" s="160"/>
      <c r="AN9" s="159"/>
      <c r="AO9" s="189"/>
      <c r="AP9" s="189"/>
      <c r="AQ9" s="150"/>
      <c r="AR9" s="159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200">
        <f>X9+AH9</f>
        <v>116.10000000000001</v>
      </c>
      <c r="BG9" s="150"/>
      <c r="BH9" s="150"/>
      <c r="BI9" s="150"/>
      <c r="BJ9" s="159"/>
      <c r="BK9" s="159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265"/>
      <c r="CD9" s="198"/>
      <c r="CE9" s="150"/>
      <c r="CF9" s="150"/>
      <c r="CG9" s="150"/>
      <c r="CH9" s="150"/>
      <c r="CI9" s="150"/>
      <c r="CJ9" s="159"/>
      <c r="CK9" s="150"/>
      <c r="CL9" s="150"/>
      <c r="CM9" s="150"/>
      <c r="CN9" s="159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</row>
    <row r="10" spans="1:116" s="161" customFormat="1" ht="12.75" customHeight="1">
      <c r="A10" s="128">
        <v>8</v>
      </c>
      <c r="B10" s="148">
        <v>1</v>
      </c>
      <c r="C10" s="160" t="s">
        <v>133</v>
      </c>
      <c r="D10" s="150" t="s">
        <v>134</v>
      </c>
      <c r="E10" s="151">
        <v>6</v>
      </c>
      <c r="F10" s="151">
        <v>5</v>
      </c>
      <c r="G10" s="152">
        <v>0</v>
      </c>
      <c r="H10" s="153">
        <v>0</v>
      </c>
      <c r="I10" s="147" t="s">
        <v>135</v>
      </c>
      <c r="J10" s="154"/>
      <c r="K10" s="155"/>
      <c r="L10" s="156"/>
      <c r="M10" s="156"/>
      <c r="N10" s="155"/>
      <c r="O10" s="155"/>
      <c r="P10" s="155">
        <v>25</v>
      </c>
      <c r="Q10" s="157"/>
      <c r="R10" s="157"/>
      <c r="S10" s="158">
        <v>175</v>
      </c>
      <c r="T10" s="157">
        <v>1</v>
      </c>
      <c r="U10" s="157"/>
      <c r="V10" s="158">
        <v>175</v>
      </c>
      <c r="W10" s="159">
        <v>7</v>
      </c>
      <c r="X10" s="180">
        <v>182</v>
      </c>
      <c r="Y10" s="159"/>
      <c r="Z10" s="159"/>
      <c r="AA10" s="159"/>
      <c r="AB10" s="150"/>
      <c r="AC10" s="189"/>
      <c r="AD10" s="159">
        <v>2</v>
      </c>
      <c r="AE10" s="159">
        <v>4</v>
      </c>
      <c r="AF10" s="159">
        <v>270</v>
      </c>
      <c r="AG10" s="238" t="s">
        <v>136</v>
      </c>
      <c r="AH10" s="184">
        <v>18</v>
      </c>
      <c r="AI10" s="148"/>
      <c r="AJ10" s="159"/>
      <c r="AK10" s="159"/>
      <c r="AL10" s="159"/>
      <c r="AM10" s="160"/>
      <c r="AN10" s="159"/>
      <c r="AO10" s="189"/>
      <c r="AP10" s="189"/>
      <c r="AQ10" s="150"/>
      <c r="AR10" s="159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200"/>
      <c r="BG10" s="150"/>
      <c r="BH10" s="150"/>
      <c r="BI10" s="150"/>
      <c r="BJ10" s="159"/>
      <c r="BK10" s="159"/>
      <c r="BL10" s="150"/>
      <c r="BM10" s="150"/>
      <c r="BN10" s="150"/>
      <c r="BO10" s="150"/>
      <c r="BP10" s="150"/>
      <c r="BQ10" s="150"/>
      <c r="BR10" s="150"/>
      <c r="BS10" s="150"/>
      <c r="BT10" s="150"/>
      <c r="BU10" s="200">
        <f>X10+AH10</f>
        <v>200</v>
      </c>
      <c r="BV10" s="200">
        <f>X10</f>
        <v>182</v>
      </c>
      <c r="BW10" s="150"/>
      <c r="BX10" s="150"/>
      <c r="BY10" s="150"/>
      <c r="BZ10" s="150"/>
      <c r="CA10" s="150"/>
      <c r="CB10" s="150"/>
      <c r="CC10" s="265"/>
      <c r="CD10" s="198"/>
      <c r="CE10" s="150"/>
      <c r="CF10" s="150"/>
      <c r="CG10" s="150"/>
      <c r="CH10" s="150"/>
      <c r="CI10" s="150"/>
      <c r="CJ10" s="159"/>
      <c r="CK10" s="150"/>
      <c r="CL10" s="150"/>
      <c r="CM10" s="150"/>
      <c r="CN10" s="159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</row>
    <row r="11" spans="1:116" s="161" customFormat="1" ht="12.75" customHeight="1">
      <c r="A11" s="128"/>
      <c r="B11" s="148">
        <v>2</v>
      </c>
      <c r="C11" s="160" t="s">
        <v>139</v>
      </c>
      <c r="D11" s="150"/>
      <c r="E11" s="151"/>
      <c r="F11" s="151">
        <v>2</v>
      </c>
      <c r="G11" s="152">
        <v>2</v>
      </c>
      <c r="H11" s="153">
        <v>0</v>
      </c>
      <c r="I11" s="147" t="s">
        <v>137</v>
      </c>
      <c r="J11" s="154" t="s">
        <v>138</v>
      </c>
      <c r="K11" s="155"/>
      <c r="L11" s="156"/>
      <c r="M11" s="156"/>
      <c r="N11" s="155">
        <v>400</v>
      </c>
      <c r="O11" s="155"/>
      <c r="P11" s="155">
        <v>4</v>
      </c>
      <c r="Q11" s="157">
        <v>8</v>
      </c>
      <c r="R11" s="157"/>
      <c r="S11" s="158">
        <v>40</v>
      </c>
      <c r="T11" s="157">
        <v>1</v>
      </c>
      <c r="U11" s="157"/>
      <c r="V11" s="158">
        <v>40</v>
      </c>
      <c r="W11" s="159"/>
      <c r="X11" s="180">
        <v>40</v>
      </c>
      <c r="Y11" s="159"/>
      <c r="Z11" s="159"/>
      <c r="AA11" s="159"/>
      <c r="AB11" s="150"/>
      <c r="AC11" s="189"/>
      <c r="AD11" s="159"/>
      <c r="AE11" s="159"/>
      <c r="AF11" s="159"/>
      <c r="AG11" s="238"/>
      <c r="AH11" s="184"/>
      <c r="AI11" s="148"/>
      <c r="AJ11" s="159"/>
      <c r="AK11" s="159"/>
      <c r="AL11" s="159"/>
      <c r="AM11" s="160"/>
      <c r="AN11" s="159"/>
      <c r="AO11" s="189"/>
      <c r="AP11" s="189"/>
      <c r="AQ11" s="150"/>
      <c r="AR11" s="159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200"/>
      <c r="BG11" s="150"/>
      <c r="BH11" s="150"/>
      <c r="BI11" s="150"/>
      <c r="BJ11" s="159"/>
      <c r="BK11" s="159"/>
      <c r="BL11" s="150"/>
      <c r="BM11" s="150"/>
      <c r="BN11" s="150"/>
      <c r="BO11" s="150"/>
      <c r="BP11" s="150"/>
      <c r="BQ11" s="150"/>
      <c r="BR11" s="150"/>
      <c r="BS11" s="150"/>
      <c r="BT11" s="150"/>
      <c r="BU11" s="200">
        <f>X11</f>
        <v>40</v>
      </c>
      <c r="BV11" s="200">
        <f>X11</f>
        <v>40</v>
      </c>
      <c r="BW11" s="150"/>
      <c r="BX11" s="150"/>
      <c r="BY11" s="150"/>
      <c r="BZ11" s="150"/>
      <c r="CA11" s="150"/>
      <c r="CB11" s="150"/>
      <c r="CC11" s="265"/>
      <c r="CD11" s="198"/>
      <c r="CE11" s="150"/>
      <c r="CF11" s="150"/>
      <c r="CG11" s="150"/>
      <c r="CH11" s="150"/>
      <c r="CI11" s="150"/>
      <c r="CJ11" s="159"/>
      <c r="CK11" s="150"/>
      <c r="CL11" s="150"/>
      <c r="CM11" s="150"/>
      <c r="CN11" s="159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</row>
    <row r="12" spans="1:116" s="161" customFormat="1" ht="12.75" customHeight="1">
      <c r="A12" s="128"/>
      <c r="B12" s="148"/>
      <c r="C12" s="160"/>
      <c r="D12" s="150"/>
      <c r="E12" s="151"/>
      <c r="F12" s="151">
        <v>2</v>
      </c>
      <c r="G12" s="152">
        <v>2</v>
      </c>
      <c r="H12" s="153">
        <v>0</v>
      </c>
      <c r="I12" s="147" t="s">
        <v>137</v>
      </c>
      <c r="J12" s="154" t="s">
        <v>138</v>
      </c>
      <c r="K12" s="155"/>
      <c r="L12" s="156"/>
      <c r="M12" s="156"/>
      <c r="N12" s="155"/>
      <c r="O12" s="155">
        <v>1600</v>
      </c>
      <c r="P12" s="155">
        <v>4</v>
      </c>
      <c r="Q12" s="157">
        <v>8</v>
      </c>
      <c r="R12" s="157"/>
      <c r="S12" s="158">
        <v>48</v>
      </c>
      <c r="T12" s="157">
        <v>1</v>
      </c>
      <c r="U12" s="157"/>
      <c r="V12" s="158">
        <v>48</v>
      </c>
      <c r="W12" s="159"/>
      <c r="X12" s="180">
        <v>48</v>
      </c>
      <c r="Y12" s="159"/>
      <c r="Z12" s="159"/>
      <c r="AA12" s="159"/>
      <c r="AB12" s="150"/>
      <c r="AC12" s="189"/>
      <c r="AD12" s="159"/>
      <c r="AE12" s="159"/>
      <c r="AF12" s="159"/>
      <c r="AG12" s="238"/>
      <c r="AH12" s="184"/>
      <c r="AI12" s="148"/>
      <c r="AJ12" s="159"/>
      <c r="AK12" s="159"/>
      <c r="AL12" s="159"/>
      <c r="AM12" s="160"/>
      <c r="AN12" s="159"/>
      <c r="AO12" s="189"/>
      <c r="AP12" s="189"/>
      <c r="AQ12" s="150"/>
      <c r="AR12" s="159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200"/>
      <c r="BG12" s="150"/>
      <c r="BH12" s="150"/>
      <c r="BI12" s="150"/>
      <c r="BJ12" s="159"/>
      <c r="BK12" s="159"/>
      <c r="BL12" s="150"/>
      <c r="BM12" s="150"/>
      <c r="BN12" s="150"/>
      <c r="BO12" s="150"/>
      <c r="BP12" s="150"/>
      <c r="BQ12" s="150"/>
      <c r="BR12" s="150"/>
      <c r="BS12" s="150"/>
      <c r="BT12" s="150"/>
      <c r="BU12" s="200">
        <f>X12</f>
        <v>48</v>
      </c>
      <c r="BV12" s="200">
        <f>X12</f>
        <v>48</v>
      </c>
      <c r="BW12" s="150"/>
      <c r="BX12" s="150"/>
      <c r="BY12" s="150"/>
      <c r="BZ12" s="150"/>
      <c r="CA12" s="150"/>
      <c r="CB12" s="150"/>
      <c r="CC12" s="265"/>
      <c r="CD12" s="198"/>
      <c r="CE12" s="150"/>
      <c r="CF12" s="150"/>
      <c r="CG12" s="150"/>
      <c r="CH12" s="150"/>
      <c r="CI12" s="150"/>
      <c r="CJ12" s="159"/>
      <c r="CK12" s="150"/>
      <c r="CL12" s="150"/>
      <c r="CM12" s="150"/>
      <c r="CN12" s="159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</row>
    <row r="13" spans="1:116" s="161" customFormat="1" ht="12.75" customHeight="1">
      <c r="A13" s="128">
        <v>9</v>
      </c>
      <c r="B13" s="148">
        <v>2</v>
      </c>
      <c r="C13" s="160">
        <v>2</v>
      </c>
      <c r="D13" s="150" t="s">
        <v>130</v>
      </c>
      <c r="E13" s="151">
        <v>1</v>
      </c>
      <c r="F13" s="151">
        <v>3</v>
      </c>
      <c r="G13" s="152">
        <v>1</v>
      </c>
      <c r="H13" s="153">
        <v>0</v>
      </c>
      <c r="I13" s="147" t="s">
        <v>131</v>
      </c>
      <c r="J13" s="154" t="s">
        <v>132</v>
      </c>
      <c r="K13" s="155">
        <v>69</v>
      </c>
      <c r="L13" s="156"/>
      <c r="M13" s="156"/>
      <c r="N13" s="155">
        <v>150</v>
      </c>
      <c r="O13" s="155"/>
      <c r="P13" s="155"/>
      <c r="Q13" s="157"/>
      <c r="R13" s="157"/>
      <c r="S13" s="158">
        <v>35.5</v>
      </c>
      <c r="T13" s="157">
        <v>1</v>
      </c>
      <c r="U13" s="157"/>
      <c r="V13" s="158">
        <v>37.5</v>
      </c>
      <c r="W13" s="159"/>
      <c r="X13" s="180">
        <v>37.5</v>
      </c>
      <c r="Y13" s="159"/>
      <c r="Z13" s="159"/>
      <c r="AA13" s="159"/>
      <c r="AB13" s="150"/>
      <c r="AC13" s="189"/>
      <c r="AD13" s="159">
        <v>1</v>
      </c>
      <c r="AE13" s="159">
        <v>2</v>
      </c>
      <c r="AF13" s="159">
        <v>39</v>
      </c>
      <c r="AG13" s="238" t="s">
        <v>122</v>
      </c>
      <c r="AH13" s="184">
        <v>0</v>
      </c>
      <c r="AI13" s="148"/>
      <c r="AJ13" s="159"/>
      <c r="AK13" s="159"/>
      <c r="AL13" s="159"/>
      <c r="AM13" s="160"/>
      <c r="AN13" s="159"/>
      <c r="AO13" s="189"/>
      <c r="AP13" s="189"/>
      <c r="AQ13" s="150"/>
      <c r="AR13" s="159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200">
        <f>X13</f>
        <v>37.5</v>
      </c>
      <c r="BG13" s="150"/>
      <c r="BH13" s="150"/>
      <c r="BI13" s="150"/>
      <c r="BJ13" s="159"/>
      <c r="BK13" s="159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265"/>
      <c r="CD13" s="198"/>
      <c r="CE13" s="150"/>
      <c r="CF13" s="150"/>
      <c r="CG13" s="150"/>
      <c r="CH13" s="150"/>
      <c r="CI13" s="150"/>
      <c r="CJ13" s="159"/>
      <c r="CK13" s="150"/>
      <c r="CL13" s="150"/>
      <c r="CM13" s="150"/>
      <c r="CN13" s="159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</row>
    <row r="14" spans="1:116" s="161" customFormat="1" ht="12.75" customHeight="1">
      <c r="A14" s="128">
        <v>10</v>
      </c>
      <c r="B14" s="243">
        <v>2</v>
      </c>
      <c r="C14" s="160">
        <v>3</v>
      </c>
      <c r="D14" s="150" t="s">
        <v>128</v>
      </c>
      <c r="E14" s="151">
        <v>1</v>
      </c>
      <c r="F14" s="151">
        <v>1</v>
      </c>
      <c r="G14" s="152">
        <v>1</v>
      </c>
      <c r="H14" s="153">
        <v>1</v>
      </c>
      <c r="I14" s="147" t="s">
        <v>3</v>
      </c>
      <c r="J14" s="154" t="s">
        <v>121</v>
      </c>
      <c r="K14" s="155">
        <v>34.3</v>
      </c>
      <c r="L14" s="156"/>
      <c r="M14" s="156"/>
      <c r="N14" s="155">
        <v>1210</v>
      </c>
      <c r="O14" s="155"/>
      <c r="P14" s="155"/>
      <c r="Q14" s="157"/>
      <c r="R14" s="157"/>
      <c r="S14" s="158">
        <v>75.65</v>
      </c>
      <c r="T14" s="157"/>
      <c r="U14" s="157">
        <v>1.6</v>
      </c>
      <c r="V14" s="158">
        <v>121.4</v>
      </c>
      <c r="W14" s="159"/>
      <c r="X14" s="180">
        <v>121</v>
      </c>
      <c r="Y14" s="159"/>
      <c r="Z14" s="159"/>
      <c r="AA14" s="159"/>
      <c r="AB14" s="150"/>
      <c r="AC14" s="189"/>
      <c r="AD14" s="159">
        <v>1</v>
      </c>
      <c r="AE14" s="159">
        <v>3</v>
      </c>
      <c r="AF14" s="159">
        <v>78</v>
      </c>
      <c r="AG14" s="238" t="s">
        <v>212</v>
      </c>
      <c r="AH14" s="184">
        <v>0</v>
      </c>
      <c r="AI14" s="148"/>
      <c r="AJ14" s="159"/>
      <c r="AK14" s="159"/>
      <c r="AL14" s="159"/>
      <c r="AM14" s="160"/>
      <c r="AN14" s="159"/>
      <c r="AO14" s="189"/>
      <c r="AP14" s="189"/>
      <c r="AQ14" s="150"/>
      <c r="AR14" s="159"/>
      <c r="AS14" s="150"/>
      <c r="AT14" s="150"/>
      <c r="AU14" s="150"/>
      <c r="AV14" s="150"/>
      <c r="AW14" s="150"/>
      <c r="AX14" s="150"/>
      <c r="AY14" s="150"/>
      <c r="AZ14" s="150"/>
      <c r="BA14" s="200">
        <f>X14</f>
        <v>121</v>
      </c>
      <c r="BB14" s="150"/>
      <c r="BC14" s="150"/>
      <c r="BD14" s="150"/>
      <c r="BE14" s="150"/>
      <c r="BF14" s="200"/>
      <c r="BG14" s="150"/>
      <c r="BH14" s="150"/>
      <c r="BI14" s="150"/>
      <c r="BJ14" s="159"/>
      <c r="BK14" s="159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265"/>
      <c r="CD14" s="198"/>
      <c r="CE14" s="150"/>
      <c r="CF14" s="150"/>
      <c r="CG14" s="150"/>
      <c r="CH14" s="150"/>
      <c r="CI14" s="150"/>
      <c r="CJ14" s="159"/>
      <c r="CK14" s="150"/>
      <c r="CL14" s="150"/>
      <c r="CM14" s="150"/>
      <c r="CN14" s="159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</row>
    <row r="15" spans="1:116" s="161" customFormat="1" ht="12.75" customHeight="1">
      <c r="A15" s="128">
        <v>11</v>
      </c>
      <c r="B15" s="148">
        <v>2</v>
      </c>
      <c r="C15" s="160">
        <v>4</v>
      </c>
      <c r="D15" s="150" t="s">
        <v>129</v>
      </c>
      <c r="E15" s="151">
        <v>1</v>
      </c>
      <c r="F15" s="151">
        <v>1</v>
      </c>
      <c r="G15" s="152">
        <v>1</v>
      </c>
      <c r="H15" s="153">
        <v>1</v>
      </c>
      <c r="I15" s="147" t="str">
        <f>CONCATENATE(segédtábla!H8)</f>
        <v>gyalogos</v>
      </c>
      <c r="J15" s="154" t="str">
        <f>CONCATENATE(segédtábla!I8,"",segédtábla!J8)</f>
        <v>telj.túratéli</v>
      </c>
      <c r="K15" s="155">
        <v>21</v>
      </c>
      <c r="L15" s="156"/>
      <c r="M15" s="156"/>
      <c r="N15" s="155">
        <v>910</v>
      </c>
      <c r="O15" s="155"/>
      <c r="P15" s="155"/>
      <c r="Q15" s="157">
        <f>(CONCATENATE(segédtábla!S8))</f>
      </c>
      <c r="R15" s="157"/>
      <c r="S15" s="158">
        <f>SUM(segédtábla!U8)</f>
        <v>49.7</v>
      </c>
      <c r="T15" s="157">
        <f>(CONCATENATE(segédtábla!V8))</f>
      </c>
      <c r="U15" s="157" t="str">
        <f>(CONCATENATE(segédtábla!W8))</f>
        <v>1,4</v>
      </c>
      <c r="V15" s="158">
        <f>SUM(segédtábla!X8)</f>
        <v>69.58</v>
      </c>
      <c r="W15" s="159"/>
      <c r="X15" s="180">
        <f>SUM(segédtábla!Z8)</f>
        <v>69.58</v>
      </c>
      <c r="Y15" s="159"/>
      <c r="Z15" s="159"/>
      <c r="AA15" s="159"/>
      <c r="AB15" s="150"/>
      <c r="AC15" s="189"/>
      <c r="AD15" s="159">
        <v>1</v>
      </c>
      <c r="AE15" s="159">
        <v>2</v>
      </c>
      <c r="AF15" s="159">
        <v>53</v>
      </c>
      <c r="AG15" s="238" t="s">
        <v>122</v>
      </c>
      <c r="AH15" s="184">
        <v>0</v>
      </c>
      <c r="AI15" s="153"/>
      <c r="AJ15" s="160"/>
      <c r="AK15" s="159"/>
      <c r="AL15" s="159"/>
      <c r="AM15" s="159"/>
      <c r="AN15" s="160"/>
      <c r="AO15" s="189"/>
      <c r="AP15" s="189"/>
      <c r="AQ15" s="150"/>
      <c r="AR15" s="159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200">
        <f>X15</f>
        <v>69.58</v>
      </c>
      <c r="BG15" s="150"/>
      <c r="BH15" s="150"/>
      <c r="BI15" s="150"/>
      <c r="BJ15" s="159"/>
      <c r="BK15" s="159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265"/>
      <c r="CD15" s="198"/>
      <c r="CE15" s="150"/>
      <c r="CF15" s="150"/>
      <c r="CG15" s="150"/>
      <c r="CH15" s="150"/>
      <c r="CI15" s="150"/>
      <c r="CJ15" s="159"/>
      <c r="CK15" s="150"/>
      <c r="CL15" s="150"/>
      <c r="CM15" s="150"/>
      <c r="CN15" s="159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</row>
    <row r="16" spans="1:116" s="161" customFormat="1" ht="12.75" customHeight="1">
      <c r="A16" s="128">
        <v>12</v>
      </c>
      <c r="B16" s="148">
        <v>2</v>
      </c>
      <c r="C16" s="160">
        <v>10</v>
      </c>
      <c r="D16" s="167" t="s">
        <v>140</v>
      </c>
      <c r="E16" s="151">
        <v>1</v>
      </c>
      <c r="F16" s="151">
        <v>1</v>
      </c>
      <c r="G16" s="152">
        <v>0</v>
      </c>
      <c r="H16" s="162">
        <v>1</v>
      </c>
      <c r="I16" s="147" t="str">
        <f>CONCATENATE(segédtábla!H9)</f>
        <v>gyalogos</v>
      </c>
      <c r="J16" s="154" t="str">
        <f>CONCATENATE(segédtábla!I9,"",segédtábla!J9)</f>
        <v>téli</v>
      </c>
      <c r="K16" s="155">
        <v>14</v>
      </c>
      <c r="L16" s="156"/>
      <c r="M16" s="156"/>
      <c r="N16" s="155">
        <v>300</v>
      </c>
      <c r="O16" s="155"/>
      <c r="P16" s="155"/>
      <c r="Q16" s="157">
        <f>(CONCATENATE(segédtábla!S9))</f>
      </c>
      <c r="R16" s="157"/>
      <c r="S16" s="158">
        <f>SUM(segédtábla!U9)</f>
        <v>27</v>
      </c>
      <c r="T16" s="157" t="str">
        <f>(CONCATENATE(segédtábla!V9))</f>
        <v>1,1</v>
      </c>
      <c r="U16" s="157">
        <f>(CONCATENATE(segédtábla!W9))</f>
      </c>
      <c r="V16" s="158">
        <f>SUM(segédtábla!X9)</f>
        <v>29.700000000000003</v>
      </c>
      <c r="W16" s="159"/>
      <c r="X16" s="180">
        <f>SUM(segédtábla!Z9)</f>
        <v>29.700000000000003</v>
      </c>
      <c r="Y16" s="159"/>
      <c r="Z16" s="159"/>
      <c r="AA16" s="159"/>
      <c r="AB16" s="150"/>
      <c r="AC16" s="189"/>
      <c r="AD16" s="159">
        <v>2</v>
      </c>
      <c r="AE16" s="159">
        <v>18</v>
      </c>
      <c r="AF16" s="159">
        <v>30</v>
      </c>
      <c r="AG16" s="238" t="s">
        <v>118</v>
      </c>
      <c r="AH16" s="184">
        <v>3</v>
      </c>
      <c r="AI16" s="153"/>
      <c r="AJ16" s="160"/>
      <c r="AK16" s="159"/>
      <c r="AL16" s="159"/>
      <c r="AM16" s="159"/>
      <c r="AN16" s="160"/>
      <c r="AO16" s="189"/>
      <c r="AP16" s="189"/>
      <c r="AQ16" s="150"/>
      <c r="AR16" s="248">
        <f>X16+AH16</f>
        <v>32.7</v>
      </c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98"/>
      <c r="BE16" s="150"/>
      <c r="BF16" s="150"/>
      <c r="BG16" s="150"/>
      <c r="BH16" s="150"/>
      <c r="BI16" s="150"/>
      <c r="BJ16" s="159"/>
      <c r="BK16" s="159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265"/>
      <c r="CD16" s="198"/>
      <c r="CE16" s="150"/>
      <c r="CF16" s="150"/>
      <c r="CG16" s="150"/>
      <c r="CH16" s="150"/>
      <c r="CI16" s="150"/>
      <c r="CJ16" s="159"/>
      <c r="CK16" s="150"/>
      <c r="CL16" s="150"/>
      <c r="CM16" s="150"/>
      <c r="CN16" s="159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</row>
    <row r="17" spans="1:116" s="161" customFormat="1" ht="12.75" customHeight="1">
      <c r="A17" s="128">
        <v>13</v>
      </c>
      <c r="B17" s="148">
        <v>2</v>
      </c>
      <c r="C17" s="160">
        <v>10</v>
      </c>
      <c r="D17" s="247" t="s">
        <v>141</v>
      </c>
      <c r="E17" s="151">
        <v>1</v>
      </c>
      <c r="F17" s="151">
        <v>1</v>
      </c>
      <c r="G17" s="152">
        <v>1</v>
      </c>
      <c r="H17" s="153">
        <v>1</v>
      </c>
      <c r="I17" s="147" t="str">
        <f>CONCATENATE(segédtábla!H10)</f>
        <v>gyalogos</v>
      </c>
      <c r="J17" s="154" t="str">
        <f>CONCATENATE(segédtábla!I10,"",segédtábla!J10)</f>
        <v>telj.túratéli</v>
      </c>
      <c r="K17" s="155">
        <v>42</v>
      </c>
      <c r="L17" s="156"/>
      <c r="M17" s="156"/>
      <c r="N17" s="155">
        <v>650</v>
      </c>
      <c r="O17" s="155"/>
      <c r="P17" s="155"/>
      <c r="Q17" s="157">
        <f>(CONCATENATE(segédtábla!S10))</f>
      </c>
      <c r="R17" s="157"/>
      <c r="S17" s="158">
        <f>SUM(segédtábla!U10)</f>
        <v>76</v>
      </c>
      <c r="T17" s="157">
        <f>(CONCATENATE(segédtábla!V10))</f>
      </c>
      <c r="U17" s="157" t="str">
        <f>(CONCATENATE(segédtábla!W10))</f>
        <v>1,6</v>
      </c>
      <c r="V17" s="158">
        <f>SUM(segédtábla!X10)</f>
        <v>121.60000000000001</v>
      </c>
      <c r="W17" s="159"/>
      <c r="X17" s="180">
        <f>SUM(segédtábla!Z10)</f>
        <v>121.60000000000001</v>
      </c>
      <c r="Y17" s="159"/>
      <c r="Z17" s="159"/>
      <c r="AA17" s="159"/>
      <c r="AB17" s="150"/>
      <c r="AC17" s="189"/>
      <c r="AD17" s="159">
        <v>1</v>
      </c>
      <c r="AE17" s="159">
        <v>2</v>
      </c>
      <c r="AF17" s="159">
        <v>79</v>
      </c>
      <c r="AG17" s="238" t="s">
        <v>122</v>
      </c>
      <c r="AH17" s="184">
        <v>0</v>
      </c>
      <c r="AI17" s="153"/>
      <c r="AJ17" s="160"/>
      <c r="AK17" s="159"/>
      <c r="AL17" s="159"/>
      <c r="AM17" s="159"/>
      <c r="AN17" s="160"/>
      <c r="AO17" s="189"/>
      <c r="AP17" s="189"/>
      <c r="AQ17" s="150"/>
      <c r="AR17" s="159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200">
        <f>X17</f>
        <v>121.60000000000001</v>
      </c>
      <c r="BG17" s="150"/>
      <c r="BH17" s="150"/>
      <c r="BI17" s="150"/>
      <c r="BJ17" s="159"/>
      <c r="BK17" s="159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265"/>
      <c r="CD17" s="198"/>
      <c r="CE17" s="150"/>
      <c r="CF17" s="150"/>
      <c r="CG17" s="150"/>
      <c r="CH17" s="150"/>
      <c r="CI17" s="150"/>
      <c r="CJ17" s="159"/>
      <c r="CK17" s="150"/>
      <c r="CL17" s="150"/>
      <c r="CM17" s="150"/>
      <c r="CN17" s="159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</row>
    <row r="18" spans="1:116" s="273" customFormat="1" ht="12.75" customHeight="1">
      <c r="A18" s="252">
        <v>14</v>
      </c>
      <c r="B18" s="243">
        <v>2</v>
      </c>
      <c r="C18" s="253" t="s">
        <v>255</v>
      </c>
      <c r="D18" s="254" t="s">
        <v>256</v>
      </c>
      <c r="E18" s="255">
        <v>3</v>
      </c>
      <c r="F18" s="255">
        <v>1</v>
      </c>
      <c r="G18" s="276">
        <v>0</v>
      </c>
      <c r="H18" s="270">
        <v>1</v>
      </c>
      <c r="I18" s="259" t="s">
        <v>3</v>
      </c>
      <c r="J18" s="260" t="s">
        <v>143</v>
      </c>
      <c r="K18" s="261">
        <v>13</v>
      </c>
      <c r="L18" s="262"/>
      <c r="M18" s="262"/>
      <c r="N18" s="261">
        <v>1250</v>
      </c>
      <c r="O18" s="261"/>
      <c r="P18" s="261"/>
      <c r="Q18" s="263"/>
      <c r="R18" s="263"/>
      <c r="S18" s="264">
        <v>44.5</v>
      </c>
      <c r="T18" s="263">
        <v>1.1</v>
      </c>
      <c r="U18" s="263"/>
      <c r="V18" s="264">
        <v>48.95</v>
      </c>
      <c r="W18" s="265">
        <v>3</v>
      </c>
      <c r="X18" s="266">
        <v>52</v>
      </c>
      <c r="Y18" s="265"/>
      <c r="Z18" s="265"/>
      <c r="AA18" s="265"/>
      <c r="AB18" s="198"/>
      <c r="AC18" s="267"/>
      <c r="AD18" s="265">
        <v>2</v>
      </c>
      <c r="AE18" s="265">
        <v>2</v>
      </c>
      <c r="AF18" s="265">
        <v>45</v>
      </c>
      <c r="AG18" s="268" t="s">
        <v>257</v>
      </c>
      <c r="AH18" s="269">
        <v>0</v>
      </c>
      <c r="AI18" s="270"/>
      <c r="AJ18" s="253"/>
      <c r="AK18" s="265"/>
      <c r="AL18" s="265"/>
      <c r="AM18" s="265"/>
      <c r="AN18" s="253"/>
      <c r="AO18" s="267"/>
      <c r="AP18" s="267"/>
      <c r="AQ18" s="198"/>
      <c r="AR18" s="265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272"/>
      <c r="BG18" s="198"/>
      <c r="BH18" s="198"/>
      <c r="BI18" s="198"/>
      <c r="BJ18" s="265"/>
      <c r="BK18" s="265"/>
      <c r="BL18" s="198"/>
      <c r="BM18" s="198"/>
      <c r="BN18" s="198"/>
      <c r="BO18" s="272">
        <f>X18</f>
        <v>52</v>
      </c>
      <c r="BP18" s="198"/>
      <c r="BQ18" s="198"/>
      <c r="BR18" s="198"/>
      <c r="BS18" s="198"/>
      <c r="BT18" s="198"/>
      <c r="BU18" s="198"/>
      <c r="BV18" s="198"/>
      <c r="BW18" s="272">
        <f>X18</f>
        <v>52</v>
      </c>
      <c r="BX18" s="198"/>
      <c r="BY18" s="198"/>
      <c r="BZ18" s="198"/>
      <c r="CA18" s="198"/>
      <c r="CB18" s="198"/>
      <c r="CC18" s="265"/>
      <c r="CD18" s="198"/>
      <c r="CE18" s="198"/>
      <c r="CF18" s="198"/>
      <c r="CG18" s="198"/>
      <c r="CH18" s="198"/>
      <c r="CI18" s="198"/>
      <c r="CJ18" s="265"/>
      <c r="CK18" s="198"/>
      <c r="CL18" s="198"/>
      <c r="CM18" s="198"/>
      <c r="CN18" s="265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</row>
    <row r="19" spans="1:116" s="161" customFormat="1" ht="12.75" customHeight="1">
      <c r="A19" s="128">
        <v>15</v>
      </c>
      <c r="B19" s="148">
        <v>2</v>
      </c>
      <c r="C19" s="160">
        <v>17</v>
      </c>
      <c r="D19" s="167" t="s">
        <v>142</v>
      </c>
      <c r="E19" s="151">
        <v>1</v>
      </c>
      <c r="F19" s="163">
        <v>1</v>
      </c>
      <c r="G19" s="164">
        <v>1</v>
      </c>
      <c r="H19" s="165">
        <v>1</v>
      </c>
      <c r="I19" s="147" t="str">
        <f>CONCATENATE(segédtábla!H11)</f>
        <v>gyalogos</v>
      </c>
      <c r="J19" s="154" t="str">
        <f>CONCATENATE(segédtábla!I11,"",segédtábla!J11)</f>
        <v>telj.túratéli</v>
      </c>
      <c r="K19" s="155">
        <v>32</v>
      </c>
      <c r="L19" s="156"/>
      <c r="M19" s="156"/>
      <c r="N19" s="155">
        <v>1000</v>
      </c>
      <c r="O19" s="155"/>
      <c r="P19" s="155"/>
      <c r="Q19" s="157">
        <f>(CONCATENATE(segédtábla!S11))</f>
      </c>
      <c r="R19" s="157"/>
      <c r="S19" s="158">
        <f>SUM(segédtábla!U11)</f>
        <v>68</v>
      </c>
      <c r="T19" s="157">
        <f>(CONCATENATE(segédtábla!V11))</f>
      </c>
      <c r="U19" s="157" t="str">
        <f>(CONCATENATE(segédtábla!W11))</f>
        <v>1,6</v>
      </c>
      <c r="V19" s="158">
        <f>SUM(segédtábla!X11)</f>
        <v>108.80000000000001</v>
      </c>
      <c r="W19" s="159"/>
      <c r="X19" s="180">
        <f>SUM(segédtábla!Z11)</f>
        <v>108.80000000000001</v>
      </c>
      <c r="Y19" s="159"/>
      <c r="Z19" s="159"/>
      <c r="AA19" s="159"/>
      <c r="AB19" s="150"/>
      <c r="AC19" s="189"/>
      <c r="AD19" s="159">
        <v>1</v>
      </c>
      <c r="AE19" s="159">
        <v>2</v>
      </c>
      <c r="AF19" s="159">
        <v>71</v>
      </c>
      <c r="AG19" s="238" t="s">
        <v>122</v>
      </c>
      <c r="AH19" s="184">
        <v>0</v>
      </c>
      <c r="AI19" s="153"/>
      <c r="AJ19" s="160"/>
      <c r="AK19" s="159"/>
      <c r="AL19" s="159"/>
      <c r="AM19" s="159"/>
      <c r="AN19" s="160"/>
      <c r="AO19" s="189"/>
      <c r="AP19" s="189"/>
      <c r="AQ19" s="150"/>
      <c r="AR19" s="159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200">
        <f>X19</f>
        <v>108.80000000000001</v>
      </c>
      <c r="BG19" s="150"/>
      <c r="BH19" s="150"/>
      <c r="BI19" s="150"/>
      <c r="BJ19" s="159"/>
      <c r="BK19" s="159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265"/>
      <c r="CD19" s="198"/>
      <c r="CE19" s="150"/>
      <c r="CF19" s="150"/>
      <c r="CG19" s="150"/>
      <c r="CH19" s="150"/>
      <c r="CI19" s="150"/>
      <c r="CJ19" s="159"/>
      <c r="CK19" s="150"/>
      <c r="CL19" s="150"/>
      <c r="CM19" s="150"/>
      <c r="CN19" s="159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</row>
    <row r="20" spans="1:116" s="161" customFormat="1" ht="12.75" customHeight="1">
      <c r="A20" s="128">
        <v>16</v>
      </c>
      <c r="B20" s="148">
        <v>2</v>
      </c>
      <c r="C20" s="160">
        <v>17</v>
      </c>
      <c r="D20" s="167" t="s">
        <v>144</v>
      </c>
      <c r="E20" s="151">
        <v>1</v>
      </c>
      <c r="F20" s="163">
        <v>1</v>
      </c>
      <c r="G20" s="164">
        <v>0</v>
      </c>
      <c r="H20" s="165">
        <v>1</v>
      </c>
      <c r="I20" s="147" t="s">
        <v>3</v>
      </c>
      <c r="J20" s="154" t="s">
        <v>143</v>
      </c>
      <c r="K20" s="155">
        <v>10</v>
      </c>
      <c r="L20" s="156"/>
      <c r="M20" s="156"/>
      <c r="N20" s="155">
        <v>200</v>
      </c>
      <c r="O20" s="155"/>
      <c r="P20" s="155"/>
      <c r="Q20" s="157"/>
      <c r="R20" s="157"/>
      <c r="S20" s="158">
        <v>19</v>
      </c>
      <c r="T20" s="157">
        <v>1.1</v>
      </c>
      <c r="U20" s="157"/>
      <c r="V20" s="158">
        <v>20.9</v>
      </c>
      <c r="W20" s="159"/>
      <c r="X20" s="180">
        <v>20.9</v>
      </c>
      <c r="Y20" s="159"/>
      <c r="Z20" s="159"/>
      <c r="AA20" s="159"/>
      <c r="AB20" s="150"/>
      <c r="AC20" s="189"/>
      <c r="AD20" s="159">
        <v>19</v>
      </c>
      <c r="AE20" s="159">
        <v>23</v>
      </c>
      <c r="AF20" s="159">
        <v>22</v>
      </c>
      <c r="AG20" s="238" t="s">
        <v>118</v>
      </c>
      <c r="AH20" s="184">
        <v>5</v>
      </c>
      <c r="AI20" s="153"/>
      <c r="AJ20" s="160"/>
      <c r="AK20" s="248">
        <f>X20</f>
        <v>20.9</v>
      </c>
      <c r="AL20" s="248">
        <f>X20</f>
        <v>20.9</v>
      </c>
      <c r="AM20" s="159"/>
      <c r="AN20" s="160"/>
      <c r="AO20" s="189"/>
      <c r="AP20" s="189"/>
      <c r="AQ20" s="150"/>
      <c r="AR20" s="248">
        <f>X20+AH20</f>
        <v>25.9</v>
      </c>
      <c r="AS20" s="150"/>
      <c r="AT20" s="150"/>
      <c r="AU20" s="200">
        <f>X20</f>
        <v>20.9</v>
      </c>
      <c r="AV20" s="150"/>
      <c r="AW20" s="150"/>
      <c r="AX20" s="150"/>
      <c r="AY20" s="150"/>
      <c r="AZ20" s="150"/>
      <c r="BA20" s="200">
        <f>X20</f>
        <v>20.9</v>
      </c>
      <c r="BB20" s="150"/>
      <c r="BC20" s="200">
        <f>X20</f>
        <v>20.9</v>
      </c>
      <c r="BD20" s="200">
        <f>X20</f>
        <v>20.9</v>
      </c>
      <c r="BE20" s="150"/>
      <c r="BF20" s="200"/>
      <c r="BG20" s="200">
        <f>X20</f>
        <v>20.9</v>
      </c>
      <c r="BH20" s="200">
        <f>X20</f>
        <v>20.9</v>
      </c>
      <c r="BI20" s="150"/>
      <c r="BJ20" s="159"/>
      <c r="BK20" s="159"/>
      <c r="BL20" s="150"/>
      <c r="BM20" s="150"/>
      <c r="BN20" s="150"/>
      <c r="BO20" s="150"/>
      <c r="BP20" s="150"/>
      <c r="BQ20" s="150"/>
      <c r="BR20" s="150"/>
      <c r="BS20" s="150"/>
      <c r="BT20" s="150"/>
      <c r="BU20" s="200">
        <f>X20</f>
        <v>20.9</v>
      </c>
      <c r="BV20" s="200">
        <f>X20</f>
        <v>20.9</v>
      </c>
      <c r="BW20" s="150"/>
      <c r="BX20" s="150"/>
      <c r="BY20" s="150"/>
      <c r="BZ20" s="150"/>
      <c r="CA20" s="150"/>
      <c r="CB20" s="150"/>
      <c r="CC20" s="265"/>
      <c r="CD20" s="272">
        <f>X20</f>
        <v>20.9</v>
      </c>
      <c r="CE20" s="150"/>
      <c r="CF20" s="150"/>
      <c r="CG20" s="200">
        <f>X20</f>
        <v>20.9</v>
      </c>
      <c r="CH20" s="200">
        <f>X20</f>
        <v>20.9</v>
      </c>
      <c r="CI20" s="200">
        <f>X20</f>
        <v>20.9</v>
      </c>
      <c r="CJ20" s="248">
        <f>X20</f>
        <v>20.9</v>
      </c>
      <c r="CK20" s="150"/>
      <c r="CL20" s="150"/>
      <c r="CM20" s="150"/>
      <c r="CN20" s="159"/>
      <c r="CO20" s="150"/>
      <c r="CP20" s="150"/>
      <c r="CQ20" s="200">
        <f>X20</f>
        <v>20.9</v>
      </c>
      <c r="CR20" s="150"/>
      <c r="CS20" s="200">
        <f>X20</f>
        <v>20.9</v>
      </c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</row>
    <row r="21" spans="1:116" s="273" customFormat="1" ht="12.75" customHeight="1">
      <c r="A21" s="252">
        <v>17</v>
      </c>
      <c r="B21" s="243">
        <v>2</v>
      </c>
      <c r="C21" s="253">
        <v>24</v>
      </c>
      <c r="D21" s="254" t="s">
        <v>147</v>
      </c>
      <c r="E21" s="255">
        <v>1</v>
      </c>
      <c r="F21" s="256">
        <v>1</v>
      </c>
      <c r="G21" s="257">
        <v>1</v>
      </c>
      <c r="H21" s="258">
        <v>1</v>
      </c>
      <c r="I21" s="259" t="s">
        <v>3</v>
      </c>
      <c r="J21" s="260" t="s">
        <v>121</v>
      </c>
      <c r="K21" s="261">
        <v>30.33</v>
      </c>
      <c r="L21" s="262"/>
      <c r="M21" s="262"/>
      <c r="N21" s="261">
        <v>1170</v>
      </c>
      <c r="O21" s="261"/>
      <c r="P21" s="261"/>
      <c r="Q21" s="263"/>
      <c r="R21" s="263"/>
      <c r="S21" s="264">
        <v>68.9</v>
      </c>
      <c r="T21" s="263"/>
      <c r="U21" s="263">
        <v>1.6</v>
      </c>
      <c r="V21" s="264">
        <v>110.23</v>
      </c>
      <c r="W21" s="265"/>
      <c r="X21" s="266">
        <v>110.2</v>
      </c>
      <c r="Y21" s="265"/>
      <c r="Z21" s="265"/>
      <c r="AA21" s="265"/>
      <c r="AB21" s="198"/>
      <c r="AC21" s="267"/>
      <c r="AD21" s="265"/>
      <c r="AE21" s="265"/>
      <c r="AF21" s="265">
        <v>71</v>
      </c>
      <c r="AG21" s="268" t="s">
        <v>212</v>
      </c>
      <c r="AH21" s="269">
        <v>0</v>
      </c>
      <c r="AI21" s="270"/>
      <c r="AJ21" s="253"/>
      <c r="AK21" s="271"/>
      <c r="AL21" s="271"/>
      <c r="AM21" s="265"/>
      <c r="AN21" s="253"/>
      <c r="AO21" s="267"/>
      <c r="AP21" s="267"/>
      <c r="AQ21" s="198"/>
      <c r="AR21" s="271"/>
      <c r="AS21" s="198"/>
      <c r="AT21" s="198"/>
      <c r="AU21" s="272"/>
      <c r="AV21" s="198"/>
      <c r="AW21" s="198"/>
      <c r="AX21" s="198"/>
      <c r="AY21" s="198"/>
      <c r="AZ21" s="198"/>
      <c r="BA21" s="272">
        <f>X21+AH21</f>
        <v>110.2</v>
      </c>
      <c r="BB21" s="198"/>
      <c r="BC21" s="272"/>
      <c r="BD21" s="272"/>
      <c r="BE21" s="198"/>
      <c r="BF21" s="272"/>
      <c r="BG21" s="272"/>
      <c r="BH21" s="272"/>
      <c r="BI21" s="198"/>
      <c r="BJ21" s="265"/>
      <c r="BK21" s="265"/>
      <c r="BL21" s="198"/>
      <c r="BM21" s="198"/>
      <c r="BN21" s="198"/>
      <c r="BO21" s="198"/>
      <c r="BP21" s="198"/>
      <c r="BQ21" s="198"/>
      <c r="BR21" s="198"/>
      <c r="BS21" s="198"/>
      <c r="BT21" s="198"/>
      <c r="BU21" s="272"/>
      <c r="BV21" s="272"/>
      <c r="BW21" s="198"/>
      <c r="BX21" s="198"/>
      <c r="BY21" s="198"/>
      <c r="BZ21" s="198"/>
      <c r="CA21" s="198"/>
      <c r="CB21" s="198"/>
      <c r="CC21" s="265"/>
      <c r="CD21" s="272"/>
      <c r="CE21" s="198"/>
      <c r="CF21" s="198"/>
      <c r="CG21" s="272"/>
      <c r="CH21" s="272"/>
      <c r="CI21" s="272"/>
      <c r="CJ21" s="271"/>
      <c r="CK21" s="198"/>
      <c r="CL21" s="198"/>
      <c r="CM21" s="198"/>
      <c r="CN21" s="265"/>
      <c r="CO21" s="198"/>
      <c r="CP21" s="198"/>
      <c r="CQ21" s="272"/>
      <c r="CR21" s="198"/>
      <c r="CS21" s="272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</row>
    <row r="22" spans="1:116" s="273" customFormat="1" ht="12.75" customHeight="1">
      <c r="A22" s="252">
        <v>18</v>
      </c>
      <c r="B22" s="243">
        <v>2</v>
      </c>
      <c r="C22" s="253">
        <v>24</v>
      </c>
      <c r="D22" s="254" t="s">
        <v>149</v>
      </c>
      <c r="E22" s="255">
        <v>1</v>
      </c>
      <c r="F22" s="256">
        <v>1</v>
      </c>
      <c r="G22" s="257">
        <v>1</v>
      </c>
      <c r="H22" s="258">
        <v>1</v>
      </c>
      <c r="I22" s="259" t="s">
        <v>3</v>
      </c>
      <c r="J22" s="260" t="s">
        <v>121</v>
      </c>
      <c r="K22" s="261">
        <v>20.1</v>
      </c>
      <c r="L22" s="262"/>
      <c r="M22" s="262"/>
      <c r="N22" s="261">
        <v>650</v>
      </c>
      <c r="O22" s="261"/>
      <c r="P22" s="261"/>
      <c r="Q22" s="263"/>
      <c r="R22" s="263"/>
      <c r="S22" s="264">
        <v>43.15</v>
      </c>
      <c r="T22" s="263"/>
      <c r="U22" s="263">
        <v>1.4</v>
      </c>
      <c r="V22" s="264">
        <v>60.41</v>
      </c>
      <c r="W22" s="265"/>
      <c r="X22" s="266">
        <v>60.4</v>
      </c>
      <c r="Y22" s="265"/>
      <c r="Z22" s="265"/>
      <c r="AA22" s="265"/>
      <c r="AB22" s="198"/>
      <c r="AC22" s="267"/>
      <c r="AD22" s="265">
        <v>1</v>
      </c>
      <c r="AE22" s="265">
        <v>6</v>
      </c>
      <c r="AF22" s="265">
        <v>46</v>
      </c>
      <c r="AG22" s="268" t="s">
        <v>122</v>
      </c>
      <c r="AH22" s="269">
        <v>3</v>
      </c>
      <c r="AI22" s="270"/>
      <c r="AJ22" s="253"/>
      <c r="AK22" s="271"/>
      <c r="AL22" s="271"/>
      <c r="AM22" s="265"/>
      <c r="AN22" s="253"/>
      <c r="AO22" s="267"/>
      <c r="AP22" s="267"/>
      <c r="AQ22" s="198"/>
      <c r="AR22" s="271"/>
      <c r="AS22" s="198"/>
      <c r="AT22" s="198"/>
      <c r="AU22" s="272"/>
      <c r="AV22" s="198"/>
      <c r="AW22" s="198"/>
      <c r="AX22" s="198"/>
      <c r="AY22" s="198"/>
      <c r="AZ22" s="198"/>
      <c r="BA22" s="272"/>
      <c r="BB22" s="198"/>
      <c r="BC22" s="272"/>
      <c r="BD22" s="272"/>
      <c r="BE22" s="198"/>
      <c r="BF22" s="272">
        <f>X22+AH22</f>
        <v>63.4</v>
      </c>
      <c r="BG22" s="272"/>
      <c r="BH22" s="272"/>
      <c r="BI22" s="198"/>
      <c r="BJ22" s="265"/>
      <c r="BK22" s="265"/>
      <c r="BL22" s="198"/>
      <c r="BM22" s="198"/>
      <c r="BN22" s="198"/>
      <c r="BO22" s="198"/>
      <c r="BP22" s="198"/>
      <c r="BQ22" s="198"/>
      <c r="BR22" s="198"/>
      <c r="BS22" s="198"/>
      <c r="BT22" s="198"/>
      <c r="BU22" s="272"/>
      <c r="BV22" s="272"/>
      <c r="BW22" s="198"/>
      <c r="BX22" s="198"/>
      <c r="BY22" s="198"/>
      <c r="BZ22" s="198"/>
      <c r="CA22" s="198"/>
      <c r="CB22" s="198"/>
      <c r="CC22" s="265"/>
      <c r="CD22" s="272"/>
      <c r="CE22" s="198"/>
      <c r="CF22" s="198"/>
      <c r="CG22" s="272"/>
      <c r="CH22" s="272"/>
      <c r="CI22" s="272"/>
      <c r="CJ22" s="271"/>
      <c r="CK22" s="198"/>
      <c r="CL22" s="198"/>
      <c r="CM22" s="198"/>
      <c r="CN22" s="265"/>
      <c r="CO22" s="198"/>
      <c r="CP22" s="198"/>
      <c r="CQ22" s="272"/>
      <c r="CR22" s="198"/>
      <c r="CS22" s="272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</row>
    <row r="23" spans="1:116" s="273" customFormat="1" ht="12.75" customHeight="1">
      <c r="A23" s="252">
        <v>19</v>
      </c>
      <c r="B23" s="243">
        <v>2</v>
      </c>
      <c r="C23" s="274" t="s">
        <v>152</v>
      </c>
      <c r="D23" s="254" t="s">
        <v>153</v>
      </c>
      <c r="E23" s="255">
        <v>6</v>
      </c>
      <c r="F23" s="256">
        <v>5</v>
      </c>
      <c r="G23" s="257">
        <v>0</v>
      </c>
      <c r="H23" s="258">
        <v>0</v>
      </c>
      <c r="I23" s="259" t="s">
        <v>135</v>
      </c>
      <c r="J23" s="260"/>
      <c r="K23" s="261"/>
      <c r="L23" s="262"/>
      <c r="M23" s="262"/>
      <c r="N23" s="261"/>
      <c r="O23" s="261"/>
      <c r="P23" s="261">
        <v>12</v>
      </c>
      <c r="Q23" s="263"/>
      <c r="R23" s="263"/>
      <c r="S23" s="264">
        <v>84</v>
      </c>
      <c r="T23" s="263">
        <v>1</v>
      </c>
      <c r="U23" s="263"/>
      <c r="V23" s="264">
        <v>84</v>
      </c>
      <c r="W23" s="265"/>
      <c r="X23" s="266">
        <v>90</v>
      </c>
      <c r="Y23" s="265"/>
      <c r="Z23" s="265"/>
      <c r="AA23" s="265"/>
      <c r="AB23" s="198"/>
      <c r="AC23" s="267"/>
      <c r="AD23" s="265">
        <v>2</v>
      </c>
      <c r="AE23" s="265">
        <v>4</v>
      </c>
      <c r="AF23" s="265">
        <v>78</v>
      </c>
      <c r="AG23" s="268" t="s">
        <v>118</v>
      </c>
      <c r="AH23" s="269">
        <v>18</v>
      </c>
      <c r="AI23" s="270"/>
      <c r="AJ23" s="253"/>
      <c r="AK23" s="271"/>
      <c r="AL23" s="271"/>
      <c r="AM23" s="271">
        <f>X23</f>
        <v>90</v>
      </c>
      <c r="AN23" s="253"/>
      <c r="AO23" s="267"/>
      <c r="AP23" s="267"/>
      <c r="AQ23" s="198"/>
      <c r="AR23" s="271">
        <f>X23+AH23</f>
        <v>108</v>
      </c>
      <c r="AS23" s="198"/>
      <c r="AT23" s="198"/>
      <c r="AU23" s="272"/>
      <c r="AV23" s="198"/>
      <c r="AW23" s="198"/>
      <c r="AX23" s="198"/>
      <c r="AY23" s="198"/>
      <c r="AZ23" s="198"/>
      <c r="BA23" s="272"/>
      <c r="BB23" s="198"/>
      <c r="BC23" s="272"/>
      <c r="BD23" s="272"/>
      <c r="BE23" s="198"/>
      <c r="BF23" s="272"/>
      <c r="BG23" s="272"/>
      <c r="BH23" s="272"/>
      <c r="BI23" s="198"/>
      <c r="BJ23" s="265"/>
      <c r="BK23" s="265"/>
      <c r="BL23" s="198"/>
      <c r="BM23" s="198"/>
      <c r="BN23" s="198"/>
      <c r="BO23" s="198"/>
      <c r="BP23" s="198"/>
      <c r="BQ23" s="198"/>
      <c r="BR23" s="198"/>
      <c r="BS23" s="198"/>
      <c r="BT23" s="198"/>
      <c r="BU23" s="272"/>
      <c r="BV23" s="272"/>
      <c r="BW23" s="198"/>
      <c r="BX23" s="198"/>
      <c r="BY23" s="198"/>
      <c r="BZ23" s="198"/>
      <c r="CA23" s="198"/>
      <c r="CB23" s="198"/>
      <c r="CC23" s="265"/>
      <c r="CD23" s="272"/>
      <c r="CE23" s="198"/>
      <c r="CF23" s="198"/>
      <c r="CG23" s="272"/>
      <c r="CH23" s="272"/>
      <c r="CI23" s="272"/>
      <c r="CJ23" s="271"/>
      <c r="CK23" s="198"/>
      <c r="CL23" s="198"/>
      <c r="CM23" s="198"/>
      <c r="CN23" s="265"/>
      <c r="CO23" s="198"/>
      <c r="CP23" s="198"/>
      <c r="CQ23" s="272"/>
      <c r="CR23" s="198"/>
      <c r="CS23" s="272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</row>
    <row r="24" spans="1:116" s="273" customFormat="1" ht="12.75" customHeight="1">
      <c r="A24" s="252">
        <v>20</v>
      </c>
      <c r="B24" s="243">
        <v>3</v>
      </c>
      <c r="C24" s="253">
        <v>2</v>
      </c>
      <c r="D24" s="254" t="s">
        <v>150</v>
      </c>
      <c r="E24" s="255">
        <v>1</v>
      </c>
      <c r="F24" s="256">
        <v>3</v>
      </c>
      <c r="G24" s="257">
        <v>1</v>
      </c>
      <c r="H24" s="258">
        <v>0</v>
      </c>
      <c r="I24" s="259" t="s">
        <v>131</v>
      </c>
      <c r="J24" s="260" t="s">
        <v>132</v>
      </c>
      <c r="K24" s="261">
        <v>86</v>
      </c>
      <c r="L24" s="262"/>
      <c r="M24" s="262"/>
      <c r="N24" s="261">
        <v>500</v>
      </c>
      <c r="O24" s="261"/>
      <c r="P24" s="261"/>
      <c r="Q24" s="263"/>
      <c r="R24" s="263"/>
      <c r="S24" s="264">
        <v>53</v>
      </c>
      <c r="T24" s="263">
        <v>1</v>
      </c>
      <c r="U24" s="263"/>
      <c r="V24" s="264">
        <v>53</v>
      </c>
      <c r="W24" s="265"/>
      <c r="X24" s="266">
        <v>53</v>
      </c>
      <c r="Y24" s="265"/>
      <c r="Z24" s="265"/>
      <c r="AA24" s="265"/>
      <c r="AB24" s="198"/>
      <c r="AC24" s="267"/>
      <c r="AD24" s="265">
        <v>1</v>
      </c>
      <c r="AE24" s="265">
        <v>2</v>
      </c>
      <c r="AF24" s="265">
        <v>48</v>
      </c>
      <c r="AG24" s="268" t="s">
        <v>122</v>
      </c>
      <c r="AH24" s="269">
        <v>0</v>
      </c>
      <c r="AI24" s="270"/>
      <c r="AJ24" s="253"/>
      <c r="AK24" s="271"/>
      <c r="AL24" s="271"/>
      <c r="AM24" s="265"/>
      <c r="AN24" s="253"/>
      <c r="AO24" s="267"/>
      <c r="AP24" s="267"/>
      <c r="AQ24" s="198"/>
      <c r="AR24" s="271"/>
      <c r="AS24" s="198"/>
      <c r="AT24" s="198"/>
      <c r="AU24" s="272"/>
      <c r="AV24" s="198"/>
      <c r="AW24" s="198"/>
      <c r="AX24" s="198"/>
      <c r="AY24" s="198"/>
      <c r="AZ24" s="198"/>
      <c r="BA24" s="272"/>
      <c r="BB24" s="198"/>
      <c r="BC24" s="272"/>
      <c r="BD24" s="272"/>
      <c r="BE24" s="198"/>
      <c r="BF24" s="272">
        <f>X24</f>
        <v>53</v>
      </c>
      <c r="BG24" s="272"/>
      <c r="BH24" s="272"/>
      <c r="BI24" s="198"/>
      <c r="BJ24" s="265"/>
      <c r="BK24" s="265"/>
      <c r="BL24" s="198"/>
      <c r="BM24" s="198"/>
      <c r="BN24" s="198"/>
      <c r="BO24" s="198"/>
      <c r="BP24" s="198"/>
      <c r="BQ24" s="198"/>
      <c r="BR24" s="198"/>
      <c r="BS24" s="198"/>
      <c r="BT24" s="198"/>
      <c r="BU24" s="272"/>
      <c r="BV24" s="272"/>
      <c r="BW24" s="198"/>
      <c r="BX24" s="198"/>
      <c r="BY24" s="198"/>
      <c r="BZ24" s="198"/>
      <c r="CA24" s="198"/>
      <c r="CB24" s="198"/>
      <c r="CC24" s="265"/>
      <c r="CD24" s="272"/>
      <c r="CE24" s="198"/>
      <c r="CF24" s="198"/>
      <c r="CG24" s="272"/>
      <c r="CH24" s="272"/>
      <c r="CI24" s="272"/>
      <c r="CJ24" s="271"/>
      <c r="CK24" s="198"/>
      <c r="CL24" s="198"/>
      <c r="CM24" s="198"/>
      <c r="CN24" s="265"/>
      <c r="CO24" s="198"/>
      <c r="CP24" s="198"/>
      <c r="CQ24" s="272"/>
      <c r="CR24" s="198"/>
      <c r="CS24" s="272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</row>
    <row r="25" spans="1:116" s="273" customFormat="1" ht="12.75" customHeight="1">
      <c r="A25" s="252">
        <v>21</v>
      </c>
      <c r="B25" s="243">
        <v>3</v>
      </c>
      <c r="C25" s="253">
        <v>3</v>
      </c>
      <c r="D25" s="254" t="s">
        <v>151</v>
      </c>
      <c r="E25" s="255">
        <v>1</v>
      </c>
      <c r="F25" s="256">
        <v>1</v>
      </c>
      <c r="G25" s="257">
        <v>0</v>
      </c>
      <c r="H25" s="258">
        <v>0</v>
      </c>
      <c r="I25" s="259" t="s">
        <v>3</v>
      </c>
      <c r="J25" s="260"/>
      <c r="K25" s="261">
        <v>16</v>
      </c>
      <c r="L25" s="262"/>
      <c r="M25" s="262"/>
      <c r="N25" s="261">
        <v>200</v>
      </c>
      <c r="O25" s="261"/>
      <c r="P25" s="261"/>
      <c r="Q25" s="263"/>
      <c r="R25" s="263"/>
      <c r="S25" s="264">
        <v>28</v>
      </c>
      <c r="T25" s="263">
        <v>1</v>
      </c>
      <c r="U25" s="263"/>
      <c r="V25" s="264">
        <v>28</v>
      </c>
      <c r="W25" s="265"/>
      <c r="X25" s="266">
        <v>28</v>
      </c>
      <c r="Y25" s="265"/>
      <c r="Z25" s="265"/>
      <c r="AA25" s="265"/>
      <c r="AB25" s="198"/>
      <c r="AC25" s="267"/>
      <c r="AD25" s="265">
        <v>3</v>
      </c>
      <c r="AE25" s="265">
        <v>4</v>
      </c>
      <c r="AF25" s="265">
        <v>28</v>
      </c>
      <c r="AG25" s="268" t="s">
        <v>212</v>
      </c>
      <c r="AH25" s="269">
        <v>5</v>
      </c>
      <c r="AI25" s="270"/>
      <c r="AJ25" s="253"/>
      <c r="AK25" s="271"/>
      <c r="AL25" s="271"/>
      <c r="AM25" s="265"/>
      <c r="AN25" s="253"/>
      <c r="AO25" s="267"/>
      <c r="AP25" s="267"/>
      <c r="AQ25" s="198"/>
      <c r="AR25" s="271"/>
      <c r="AS25" s="198"/>
      <c r="AT25" s="198"/>
      <c r="AU25" s="272"/>
      <c r="AV25" s="198"/>
      <c r="AW25" s="198"/>
      <c r="AX25" s="198"/>
      <c r="AY25" s="198"/>
      <c r="AZ25" s="198"/>
      <c r="BA25" s="272">
        <f>X25+AH25</f>
        <v>33</v>
      </c>
      <c r="BB25" s="198"/>
      <c r="BC25" s="272"/>
      <c r="BD25" s="272"/>
      <c r="BE25" s="198"/>
      <c r="BF25" s="272"/>
      <c r="BG25" s="272">
        <f>X25</f>
        <v>28</v>
      </c>
      <c r="BH25" s="272">
        <f>X25</f>
        <v>28</v>
      </c>
      <c r="BI25" s="198"/>
      <c r="BJ25" s="265"/>
      <c r="BK25" s="265"/>
      <c r="BL25" s="198"/>
      <c r="BM25" s="198"/>
      <c r="BN25" s="198"/>
      <c r="BO25" s="198"/>
      <c r="BP25" s="198"/>
      <c r="BQ25" s="198"/>
      <c r="BR25" s="198"/>
      <c r="BS25" s="198"/>
      <c r="BT25" s="198"/>
      <c r="BU25" s="272"/>
      <c r="BV25" s="272"/>
      <c r="BW25" s="198"/>
      <c r="BX25" s="198"/>
      <c r="BY25" s="198"/>
      <c r="BZ25" s="198"/>
      <c r="CA25" s="198"/>
      <c r="CB25" s="198"/>
      <c r="CC25" s="265"/>
      <c r="CD25" s="272"/>
      <c r="CE25" s="198"/>
      <c r="CF25" s="198"/>
      <c r="CG25" s="272"/>
      <c r="CH25" s="272"/>
      <c r="CI25" s="272"/>
      <c r="CJ25" s="271"/>
      <c r="CK25" s="198"/>
      <c r="CL25" s="198"/>
      <c r="CM25" s="198"/>
      <c r="CN25" s="265"/>
      <c r="CO25" s="198"/>
      <c r="CP25" s="198"/>
      <c r="CQ25" s="272"/>
      <c r="CR25" s="198"/>
      <c r="CS25" s="272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</row>
    <row r="26" spans="1:116" s="161" customFormat="1" ht="12.75" customHeight="1">
      <c r="A26" s="128">
        <v>22</v>
      </c>
      <c r="B26" s="148">
        <v>3</v>
      </c>
      <c r="C26" s="160">
        <v>6</v>
      </c>
      <c r="D26" s="150" t="s">
        <v>154</v>
      </c>
      <c r="E26" s="151">
        <v>1</v>
      </c>
      <c r="F26" s="151">
        <v>3</v>
      </c>
      <c r="G26" s="152">
        <v>1</v>
      </c>
      <c r="H26" s="153">
        <v>0</v>
      </c>
      <c r="I26" s="147" t="str">
        <f>CONCATENATE(segédtábla!H12)</f>
        <v>kerékpáros</v>
      </c>
      <c r="J26" s="154" t="str">
        <f>CONCATENATE(segédtábla!I12,"",segédtábla!J12)</f>
        <v>országúti</v>
      </c>
      <c r="K26" s="155">
        <v>74</v>
      </c>
      <c r="L26" s="156"/>
      <c r="M26" s="156"/>
      <c r="N26" s="155">
        <v>100</v>
      </c>
      <c r="O26" s="155"/>
      <c r="P26" s="155"/>
      <c r="Q26" s="157">
        <f>(CONCATENATE(segédtábla!S12))</f>
      </c>
      <c r="R26" s="157"/>
      <c r="S26" s="158">
        <f>SUM(segédtábla!U12)</f>
        <v>39</v>
      </c>
      <c r="T26" s="157" t="str">
        <f>(CONCATENATE(segédtábla!V12))</f>
        <v>1</v>
      </c>
      <c r="U26" s="157">
        <f>(CONCATENATE(segédtábla!W12))</f>
      </c>
      <c r="V26" s="158">
        <f>SUM(segédtábla!X12)</f>
        <v>39</v>
      </c>
      <c r="W26" s="159"/>
      <c r="X26" s="180">
        <f>SUM(segédtábla!Z12)</f>
        <v>39</v>
      </c>
      <c r="Y26" s="159"/>
      <c r="Z26" s="159"/>
      <c r="AA26" s="159"/>
      <c r="AB26" s="150"/>
      <c r="AC26" s="189"/>
      <c r="AD26" s="159">
        <v>1</v>
      </c>
      <c r="AE26" s="159">
        <v>2</v>
      </c>
      <c r="AF26" s="159">
        <v>38</v>
      </c>
      <c r="AG26" s="238" t="s">
        <v>122</v>
      </c>
      <c r="AH26" s="184">
        <v>0</v>
      </c>
      <c r="AI26" s="153"/>
      <c r="AJ26" s="160"/>
      <c r="AK26" s="160"/>
      <c r="AL26" s="160"/>
      <c r="AM26" s="160"/>
      <c r="AN26" s="160"/>
      <c r="AO26" s="151"/>
      <c r="AP26" s="151"/>
      <c r="AQ26" s="150"/>
      <c r="AR26" s="159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200">
        <f>X26</f>
        <v>39</v>
      </c>
      <c r="BG26" s="150"/>
      <c r="BH26" s="150"/>
      <c r="BI26" s="150"/>
      <c r="BJ26" s="159"/>
      <c r="BK26" s="159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265"/>
      <c r="CD26" s="198"/>
      <c r="CE26" s="150"/>
      <c r="CF26" s="150"/>
      <c r="CG26" s="150"/>
      <c r="CH26" s="150"/>
      <c r="CI26" s="150"/>
      <c r="CJ26" s="159"/>
      <c r="CK26" s="150"/>
      <c r="CL26" s="150"/>
      <c r="CM26" s="150"/>
      <c r="CN26" s="159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</row>
    <row r="27" spans="1:116" s="161" customFormat="1" ht="12.75" customHeight="1">
      <c r="A27" s="128">
        <v>23</v>
      </c>
      <c r="B27" s="148">
        <v>3</v>
      </c>
      <c r="C27" s="246">
        <v>11</v>
      </c>
      <c r="D27" s="150" t="s">
        <v>165</v>
      </c>
      <c r="E27" s="166">
        <v>1</v>
      </c>
      <c r="F27" s="151">
        <v>1</v>
      </c>
      <c r="G27" s="152">
        <v>1</v>
      </c>
      <c r="H27" s="153">
        <v>0</v>
      </c>
      <c r="I27" s="147" t="str">
        <f>CONCATENATE(segédtábla!H13)</f>
        <v>gyalogos</v>
      </c>
      <c r="J27" s="154" t="str">
        <f>CONCATENATE(segédtábla!I13,"",segédtábla!J13)</f>
        <v>telj.túra</v>
      </c>
      <c r="K27" s="155">
        <v>25</v>
      </c>
      <c r="L27" s="156"/>
      <c r="M27" s="156"/>
      <c r="N27" s="155">
        <v>700</v>
      </c>
      <c r="O27" s="155"/>
      <c r="P27" s="155"/>
      <c r="Q27" s="157">
        <f>(CONCATENATE(segédtábla!S13))</f>
      </c>
      <c r="R27" s="157"/>
      <c r="S27" s="158">
        <f>SUM(segédtábla!U13)</f>
        <v>51.5</v>
      </c>
      <c r="T27" s="157">
        <f>(CONCATENATE(segédtábla!V13))</f>
      </c>
      <c r="U27" s="157" t="str">
        <f>(CONCATENATE(segédtábla!W13))</f>
        <v>1,2</v>
      </c>
      <c r="V27" s="158">
        <f>SUM(segédtábla!X13)</f>
        <v>61.8</v>
      </c>
      <c r="W27" s="159"/>
      <c r="X27" s="180">
        <f>SUM(segédtábla!Z13)</f>
        <v>61.8</v>
      </c>
      <c r="Y27" s="160"/>
      <c r="Z27" s="160"/>
      <c r="AA27" s="159"/>
      <c r="AB27" s="150"/>
      <c r="AC27" s="189"/>
      <c r="AD27" s="159">
        <v>1</v>
      </c>
      <c r="AE27" s="159">
        <v>2</v>
      </c>
      <c r="AF27" s="159">
        <v>51.5</v>
      </c>
      <c r="AG27" s="238" t="s">
        <v>171</v>
      </c>
      <c r="AH27" s="184">
        <v>5</v>
      </c>
      <c r="AI27" s="148"/>
      <c r="AJ27" s="160"/>
      <c r="AK27" s="160"/>
      <c r="AL27" s="160"/>
      <c r="AM27" s="159"/>
      <c r="AN27" s="160"/>
      <c r="AO27" s="189"/>
      <c r="AP27" s="189"/>
      <c r="AQ27" s="150"/>
      <c r="AR27" s="159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200">
        <f>X27+AH27</f>
        <v>66.8</v>
      </c>
      <c r="BD27" s="150"/>
      <c r="BE27" s="150"/>
      <c r="BF27" s="200">
        <f>X27</f>
        <v>61.8</v>
      </c>
      <c r="BG27" s="150"/>
      <c r="BH27" s="150"/>
      <c r="BI27" s="150"/>
      <c r="BJ27" s="159"/>
      <c r="BK27" s="159"/>
      <c r="BL27" s="150"/>
      <c r="BM27" s="150"/>
      <c r="BN27" s="150"/>
      <c r="BO27" s="150"/>
      <c r="BP27" s="150"/>
      <c r="BQ27" s="150"/>
      <c r="BR27" s="150"/>
      <c r="BS27" s="150"/>
      <c r="BT27" s="150"/>
      <c r="BU27" s="200">
        <f>X27</f>
        <v>61.8</v>
      </c>
      <c r="BV27" s="200">
        <f>X27</f>
        <v>61.8</v>
      </c>
      <c r="BW27" s="150"/>
      <c r="BX27" s="150"/>
      <c r="BY27" s="150"/>
      <c r="BZ27" s="150"/>
      <c r="CA27" s="150"/>
      <c r="CB27" s="150"/>
      <c r="CC27" s="265"/>
      <c r="CD27" s="198"/>
      <c r="CE27" s="150"/>
      <c r="CF27" s="150"/>
      <c r="CG27" s="150"/>
      <c r="CH27" s="150"/>
      <c r="CI27" s="150"/>
      <c r="CJ27" s="159"/>
      <c r="CK27" s="150"/>
      <c r="CL27" s="150"/>
      <c r="CM27" s="150"/>
      <c r="CN27" s="159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</row>
    <row r="28" spans="1:116" s="161" customFormat="1" ht="12.75" customHeight="1">
      <c r="A28" s="128">
        <v>24</v>
      </c>
      <c r="B28" s="148">
        <v>3</v>
      </c>
      <c r="C28" s="160">
        <v>11</v>
      </c>
      <c r="D28" s="150" t="s">
        <v>155</v>
      </c>
      <c r="E28" s="151">
        <v>1</v>
      </c>
      <c r="F28" s="151">
        <v>3</v>
      </c>
      <c r="G28" s="152">
        <v>1</v>
      </c>
      <c r="H28" s="153">
        <v>0</v>
      </c>
      <c r="I28" s="147" t="str">
        <f>CONCATENATE(segédtábla!H14)</f>
        <v>kerékpáros</v>
      </c>
      <c r="J28" s="154" t="str">
        <f>CONCATENATE(segédtábla!I14,"",segédtábla!J14)</f>
        <v>országúti</v>
      </c>
      <c r="K28" s="155">
        <v>40</v>
      </c>
      <c r="L28" s="156"/>
      <c r="M28" s="156"/>
      <c r="N28" s="155">
        <v>200</v>
      </c>
      <c r="O28" s="155"/>
      <c r="P28" s="155"/>
      <c r="Q28" s="157">
        <f>(CONCATENATE(segédtábla!S14))</f>
      </c>
      <c r="R28" s="157"/>
      <c r="S28" s="158">
        <f>SUM(segédtábla!U14)</f>
        <v>24</v>
      </c>
      <c r="T28" s="157" t="str">
        <f>(CONCATENATE(segédtábla!V14))</f>
        <v>1</v>
      </c>
      <c r="U28" s="157">
        <f>(CONCATENATE(segédtábla!W14))</f>
      </c>
      <c r="V28" s="158">
        <f>SUM(segédtábla!X14)</f>
        <v>24</v>
      </c>
      <c r="W28" s="159"/>
      <c r="X28" s="180">
        <f>SUM(segédtábla!Z14)</f>
        <v>24</v>
      </c>
      <c r="Y28" s="160"/>
      <c r="Z28" s="160"/>
      <c r="AA28" s="159"/>
      <c r="AB28" s="150"/>
      <c r="AC28" s="189"/>
      <c r="AD28" s="159">
        <v>2</v>
      </c>
      <c r="AE28" s="159">
        <v>2</v>
      </c>
      <c r="AF28" s="159">
        <v>22</v>
      </c>
      <c r="AG28" s="238" t="s">
        <v>118</v>
      </c>
      <c r="AH28" s="184">
        <v>0</v>
      </c>
      <c r="AI28" s="148"/>
      <c r="AJ28" s="150"/>
      <c r="AK28" s="159"/>
      <c r="AL28" s="160"/>
      <c r="AM28" s="248">
        <f>X28</f>
        <v>24</v>
      </c>
      <c r="AN28" s="159"/>
      <c r="AO28" s="151"/>
      <c r="AP28" s="151"/>
      <c r="AQ28" s="150"/>
      <c r="AR28" s="248">
        <f>X28</f>
        <v>24</v>
      </c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9"/>
      <c r="BK28" s="159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265"/>
      <c r="CD28" s="198"/>
      <c r="CE28" s="150"/>
      <c r="CF28" s="150"/>
      <c r="CG28" s="150"/>
      <c r="CH28" s="150"/>
      <c r="CI28" s="150"/>
      <c r="CJ28" s="159"/>
      <c r="CK28" s="150"/>
      <c r="CL28" s="150"/>
      <c r="CM28" s="150"/>
      <c r="CN28" s="159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</row>
    <row r="29" spans="1:116" s="161" customFormat="1" ht="12.75" customHeight="1">
      <c r="A29" s="128">
        <v>25</v>
      </c>
      <c r="B29" s="148">
        <v>3</v>
      </c>
      <c r="C29" s="160">
        <v>14</v>
      </c>
      <c r="D29" s="150" t="s">
        <v>156</v>
      </c>
      <c r="E29" s="151">
        <v>1</v>
      </c>
      <c r="F29" s="151">
        <v>3</v>
      </c>
      <c r="G29" s="152">
        <v>1</v>
      </c>
      <c r="H29" s="153">
        <v>0</v>
      </c>
      <c r="I29" s="147" t="str">
        <f>CONCATENATE(segédtábla!H15)</f>
        <v>kerékpáros</v>
      </c>
      <c r="J29" s="154" t="str">
        <f>CONCATENATE(segédtábla!I15,"",segédtábla!J15)</f>
        <v>országúti</v>
      </c>
      <c r="K29" s="155">
        <v>93</v>
      </c>
      <c r="L29" s="156"/>
      <c r="M29" s="156"/>
      <c r="N29" s="155">
        <v>250</v>
      </c>
      <c r="O29" s="155"/>
      <c r="P29" s="155"/>
      <c r="Q29" s="157">
        <f>(CONCATENATE(segédtábla!S15))</f>
      </c>
      <c r="R29" s="157"/>
      <c r="S29" s="158">
        <f>SUM(segédtábla!U15)</f>
        <v>51.5</v>
      </c>
      <c r="T29" s="157" t="str">
        <f>(CONCATENATE(segédtábla!V15))</f>
        <v>1</v>
      </c>
      <c r="U29" s="157">
        <f>(CONCATENATE(segédtábla!W15))</f>
      </c>
      <c r="V29" s="158">
        <f>SUM(segédtábla!X15)</f>
        <v>51.5</v>
      </c>
      <c r="W29" s="159"/>
      <c r="X29" s="180">
        <f>SUM(segédtábla!Z15)</f>
        <v>51.5</v>
      </c>
      <c r="Y29" s="159"/>
      <c r="Z29" s="159"/>
      <c r="AA29" s="159"/>
      <c r="AB29" s="150"/>
      <c r="AC29" s="189"/>
      <c r="AD29" s="159">
        <v>1</v>
      </c>
      <c r="AE29" s="159">
        <v>2</v>
      </c>
      <c r="AF29" s="159">
        <v>50</v>
      </c>
      <c r="AG29" s="238" t="s">
        <v>122</v>
      </c>
      <c r="AH29" s="184">
        <v>0</v>
      </c>
      <c r="AI29" s="148"/>
      <c r="AJ29" s="150"/>
      <c r="AK29" s="159"/>
      <c r="AL29" s="160"/>
      <c r="AM29" s="159"/>
      <c r="AN29" s="159"/>
      <c r="AO29" s="151"/>
      <c r="AP29" s="151"/>
      <c r="AQ29" s="150"/>
      <c r="AR29" s="159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200">
        <f>X29</f>
        <v>51.5</v>
      </c>
      <c r="BG29" s="150"/>
      <c r="BH29" s="150"/>
      <c r="BI29" s="150"/>
      <c r="BJ29" s="159"/>
      <c r="BK29" s="159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265"/>
      <c r="CD29" s="198"/>
      <c r="CE29" s="150"/>
      <c r="CF29" s="150"/>
      <c r="CG29" s="150"/>
      <c r="CH29" s="150"/>
      <c r="CI29" s="150"/>
      <c r="CJ29" s="159"/>
      <c r="CK29" s="150"/>
      <c r="CL29" s="150"/>
      <c r="CM29" s="150"/>
      <c r="CN29" s="159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97"/>
      <c r="DD29" s="150"/>
      <c r="DE29" s="150"/>
      <c r="DF29" s="150"/>
      <c r="DG29" s="150"/>
      <c r="DH29" s="150"/>
      <c r="DI29" s="150"/>
      <c r="DJ29" s="150"/>
      <c r="DK29" s="150"/>
      <c r="DL29" s="150"/>
    </row>
    <row r="30" spans="1:116" s="161" customFormat="1" ht="12.75" customHeight="1">
      <c r="A30" s="128">
        <v>26</v>
      </c>
      <c r="B30" s="148">
        <v>3</v>
      </c>
      <c r="C30" s="160" t="s">
        <v>157</v>
      </c>
      <c r="D30" s="150" t="s">
        <v>158</v>
      </c>
      <c r="E30" s="168">
        <v>3</v>
      </c>
      <c r="F30" s="151">
        <v>3</v>
      </c>
      <c r="G30" s="152">
        <v>1</v>
      </c>
      <c r="H30" s="153">
        <v>0</v>
      </c>
      <c r="I30" s="147" t="str">
        <f>CONCATENATE(segédtábla!H16)</f>
        <v>kerékpáros</v>
      </c>
      <c r="J30" s="154" t="str">
        <f>CONCATENATE(segédtábla!I16,"",segédtábla!J16)</f>
        <v>országúti</v>
      </c>
      <c r="K30" s="169">
        <v>126</v>
      </c>
      <c r="L30" s="156"/>
      <c r="M30" s="156"/>
      <c r="N30" s="169">
        <v>840</v>
      </c>
      <c r="O30" s="169"/>
      <c r="P30" s="169"/>
      <c r="Q30" s="157">
        <f>(CONCATENATE(segédtábla!S16))</f>
      </c>
      <c r="R30" s="157"/>
      <c r="S30" s="158">
        <f>SUM(segédtábla!U16)</f>
        <v>79.8</v>
      </c>
      <c r="T30" s="157" t="str">
        <f>(CONCATENATE(segédtábla!V16))</f>
        <v>1</v>
      </c>
      <c r="U30" s="157">
        <f>(CONCATENATE(segédtábla!W16))</f>
      </c>
      <c r="V30" s="158">
        <f>SUM(segédtábla!X16)</f>
        <v>79.8</v>
      </c>
      <c r="W30" s="149" t="s">
        <v>159</v>
      </c>
      <c r="X30" s="180">
        <v>85.8</v>
      </c>
      <c r="Y30" s="170"/>
      <c r="Z30" s="170"/>
      <c r="AA30" s="159"/>
      <c r="AB30" s="159"/>
      <c r="AC30" s="189"/>
      <c r="AD30" s="159">
        <v>7</v>
      </c>
      <c r="AE30" s="159">
        <v>12</v>
      </c>
      <c r="AF30" s="159">
        <v>77.4</v>
      </c>
      <c r="AG30" s="238" t="s">
        <v>160</v>
      </c>
      <c r="AH30" s="184">
        <v>15</v>
      </c>
      <c r="AI30" s="153"/>
      <c r="AJ30" s="159"/>
      <c r="AK30" s="160"/>
      <c r="AL30" s="160"/>
      <c r="AM30" s="160">
        <f>X30</f>
        <v>85.8</v>
      </c>
      <c r="AN30" s="160"/>
      <c r="AO30" s="151"/>
      <c r="AP30" s="151"/>
      <c r="AQ30" s="150"/>
      <c r="AR30" s="248">
        <f>X30</f>
        <v>85.8</v>
      </c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200">
        <f>X30</f>
        <v>85.8</v>
      </c>
      <c r="BH30" s="150"/>
      <c r="BI30" s="200">
        <f>X30+AH30</f>
        <v>100.8</v>
      </c>
      <c r="BJ30" s="159"/>
      <c r="BK30" s="159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200">
        <f>X30</f>
        <v>85.8</v>
      </c>
      <c r="CA30" s="150"/>
      <c r="CB30" s="150"/>
      <c r="CC30" s="271">
        <f>X30</f>
        <v>85.8</v>
      </c>
      <c r="CD30" s="198"/>
      <c r="CE30" s="150"/>
      <c r="CF30" s="150"/>
      <c r="CG30" s="150"/>
      <c r="CH30" s="150"/>
      <c r="CI30" s="150"/>
      <c r="CJ30" s="159"/>
      <c r="CK30" s="150"/>
      <c r="CL30" s="150"/>
      <c r="CM30" s="150"/>
      <c r="CN30" s="248">
        <f>X30</f>
        <v>85.8</v>
      </c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</row>
    <row r="31" spans="1:116" s="161" customFormat="1" ht="12.75" customHeight="1">
      <c r="A31" s="128">
        <v>27</v>
      </c>
      <c r="B31" s="148">
        <v>3</v>
      </c>
      <c r="C31" s="160" t="s">
        <v>157</v>
      </c>
      <c r="D31" s="150" t="s">
        <v>264</v>
      </c>
      <c r="E31" s="168">
        <v>3</v>
      </c>
      <c r="F31" s="151">
        <v>1</v>
      </c>
      <c r="G31" s="152">
        <v>0</v>
      </c>
      <c r="H31" s="153">
        <v>0</v>
      </c>
      <c r="I31" s="147" t="s">
        <v>3</v>
      </c>
      <c r="J31" s="154"/>
      <c r="K31" s="169">
        <v>67</v>
      </c>
      <c r="L31" s="156"/>
      <c r="M31" s="156"/>
      <c r="N31" s="169">
        <v>1300</v>
      </c>
      <c r="O31" s="169"/>
      <c r="P31" s="169"/>
      <c r="Q31" s="157"/>
      <c r="R31" s="157"/>
      <c r="S31" s="158">
        <v>126.5</v>
      </c>
      <c r="T31" s="157">
        <v>1</v>
      </c>
      <c r="U31" s="157"/>
      <c r="V31" s="158">
        <v>126.5</v>
      </c>
      <c r="W31" s="149" t="s">
        <v>159</v>
      </c>
      <c r="X31" s="180">
        <v>132.5</v>
      </c>
      <c r="Y31" s="170"/>
      <c r="Z31" s="170"/>
      <c r="AA31" s="159"/>
      <c r="AB31" s="159"/>
      <c r="AC31" s="189"/>
      <c r="AD31" s="159">
        <v>2</v>
      </c>
      <c r="AE31" s="159">
        <v>2</v>
      </c>
      <c r="AF31" s="159">
        <v>126.5</v>
      </c>
      <c r="AG31" s="238" t="s">
        <v>265</v>
      </c>
      <c r="AH31" s="184">
        <v>0</v>
      </c>
      <c r="AI31" s="153"/>
      <c r="AJ31" s="159"/>
      <c r="AK31" s="160"/>
      <c r="AL31" s="160"/>
      <c r="AM31" s="160"/>
      <c r="AN31" s="160"/>
      <c r="AO31" s="151"/>
      <c r="AP31" s="151"/>
      <c r="AQ31" s="150"/>
      <c r="AR31" s="248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200"/>
      <c r="BH31" s="150"/>
      <c r="BI31" s="200"/>
      <c r="BJ31" s="159"/>
      <c r="BK31" s="159"/>
      <c r="BL31" s="150"/>
      <c r="BM31" s="150"/>
      <c r="BN31" s="150"/>
      <c r="BO31" s="200">
        <f>X31</f>
        <v>132.5</v>
      </c>
      <c r="BP31" s="150"/>
      <c r="BQ31" s="150"/>
      <c r="BR31" s="150"/>
      <c r="BS31" s="150"/>
      <c r="BT31" s="150"/>
      <c r="BU31" s="150"/>
      <c r="BV31" s="150"/>
      <c r="BW31" s="200">
        <f>X31</f>
        <v>132.5</v>
      </c>
      <c r="BX31" s="150"/>
      <c r="BY31" s="150"/>
      <c r="BZ31" s="200"/>
      <c r="CA31" s="150"/>
      <c r="CB31" s="150"/>
      <c r="CC31" s="271"/>
      <c r="CD31" s="198"/>
      <c r="CE31" s="150"/>
      <c r="CF31" s="150"/>
      <c r="CG31" s="150"/>
      <c r="CH31" s="150"/>
      <c r="CI31" s="150"/>
      <c r="CJ31" s="159"/>
      <c r="CK31" s="150"/>
      <c r="CL31" s="150"/>
      <c r="CM31" s="150"/>
      <c r="CN31" s="248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</row>
    <row r="32" spans="1:116" s="161" customFormat="1" ht="12.75" customHeight="1">
      <c r="A32" s="128">
        <v>28</v>
      </c>
      <c r="B32" s="148">
        <v>3</v>
      </c>
      <c r="C32" s="160" t="s">
        <v>190</v>
      </c>
      <c r="D32" s="150" t="s">
        <v>191</v>
      </c>
      <c r="E32" s="168">
        <v>3</v>
      </c>
      <c r="F32" s="151">
        <v>1</v>
      </c>
      <c r="G32" s="152">
        <v>0</v>
      </c>
      <c r="H32" s="153">
        <v>0</v>
      </c>
      <c r="I32" s="147" t="s">
        <v>3</v>
      </c>
      <c r="J32" s="154"/>
      <c r="K32" s="169">
        <v>33</v>
      </c>
      <c r="L32" s="156"/>
      <c r="M32" s="156"/>
      <c r="N32" s="169">
        <v>450</v>
      </c>
      <c r="O32" s="169"/>
      <c r="P32" s="169"/>
      <c r="Q32" s="157"/>
      <c r="R32" s="157"/>
      <c r="S32" s="158">
        <v>58.5</v>
      </c>
      <c r="T32" s="157">
        <v>1</v>
      </c>
      <c r="U32" s="157"/>
      <c r="V32" s="158">
        <v>58.5</v>
      </c>
      <c r="W32" s="149" t="s">
        <v>192</v>
      </c>
      <c r="X32" s="180">
        <v>61.5</v>
      </c>
      <c r="Y32" s="170"/>
      <c r="Z32" s="170"/>
      <c r="AA32" s="159"/>
      <c r="AB32" s="159"/>
      <c r="AC32" s="189"/>
      <c r="AD32" s="159">
        <v>9</v>
      </c>
      <c r="AE32" s="159">
        <v>11</v>
      </c>
      <c r="AF32" s="159">
        <v>60</v>
      </c>
      <c r="AG32" s="238" t="s">
        <v>193</v>
      </c>
      <c r="AH32" s="184">
        <v>15</v>
      </c>
      <c r="AI32" s="153"/>
      <c r="AJ32" s="159"/>
      <c r="AK32" s="160"/>
      <c r="AL32" s="160"/>
      <c r="AM32" s="160"/>
      <c r="AN32" s="160"/>
      <c r="AO32" s="151"/>
      <c r="AP32" s="151"/>
      <c r="AQ32" s="200">
        <f>X32</f>
        <v>61.5</v>
      </c>
      <c r="AR32" s="248"/>
      <c r="AS32" s="150"/>
      <c r="AT32" s="150"/>
      <c r="AU32" s="150"/>
      <c r="AV32" s="150"/>
      <c r="AW32" s="150"/>
      <c r="AX32" s="150"/>
      <c r="AY32" s="150"/>
      <c r="AZ32" s="150"/>
      <c r="BA32" s="150"/>
      <c r="BB32" s="200">
        <f>X32</f>
        <v>61.5</v>
      </c>
      <c r="BC32" s="150"/>
      <c r="BD32" s="150"/>
      <c r="BE32" s="200">
        <f>X32</f>
        <v>61.5</v>
      </c>
      <c r="BF32" s="150"/>
      <c r="BG32" s="200"/>
      <c r="BH32" s="150"/>
      <c r="BI32" s="200"/>
      <c r="BJ32" s="159"/>
      <c r="BK32" s="159"/>
      <c r="BL32" s="150"/>
      <c r="BM32" s="150"/>
      <c r="BN32" s="150"/>
      <c r="BO32" s="150"/>
      <c r="BP32" s="150"/>
      <c r="BQ32" s="150"/>
      <c r="BR32" s="150"/>
      <c r="BS32" s="150"/>
      <c r="BT32" s="150"/>
      <c r="BU32" s="200">
        <f>X32</f>
        <v>61.5</v>
      </c>
      <c r="BV32" s="200">
        <f>X32+AH32</f>
        <v>76.5</v>
      </c>
      <c r="BW32" s="150"/>
      <c r="BX32" s="200">
        <f>X32</f>
        <v>61.5</v>
      </c>
      <c r="BY32" s="150"/>
      <c r="BZ32" s="200"/>
      <c r="CA32" s="150"/>
      <c r="CB32" s="150"/>
      <c r="CC32" s="271"/>
      <c r="CD32" s="198"/>
      <c r="CE32" s="150"/>
      <c r="CF32" s="150"/>
      <c r="CG32" s="150"/>
      <c r="CH32" s="200">
        <f>X32</f>
        <v>61.5</v>
      </c>
      <c r="CI32" s="150"/>
      <c r="CJ32" s="159"/>
      <c r="CK32" s="150"/>
      <c r="CL32" s="150"/>
      <c r="CM32" s="150"/>
      <c r="CN32" s="248"/>
      <c r="CO32" s="200">
        <f>X32</f>
        <v>61.5</v>
      </c>
      <c r="CP32" s="200"/>
      <c r="CQ32" s="150"/>
      <c r="CR32" s="150"/>
      <c r="CS32" s="200">
        <f>X32</f>
        <v>61.5</v>
      </c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</row>
    <row r="33" spans="1:116" s="273" customFormat="1" ht="12.75" customHeight="1">
      <c r="A33" s="252">
        <v>29</v>
      </c>
      <c r="B33" s="243">
        <v>3</v>
      </c>
      <c r="C33" s="253">
        <v>16</v>
      </c>
      <c r="D33" s="198" t="s">
        <v>161</v>
      </c>
      <c r="E33" s="275">
        <v>1</v>
      </c>
      <c r="F33" s="255">
        <v>1</v>
      </c>
      <c r="G33" s="276">
        <v>0</v>
      </c>
      <c r="H33" s="270">
        <v>0</v>
      </c>
      <c r="I33" s="259" t="str">
        <f>CONCATENATE(segédtábla!H17)</f>
        <v>gyalogos</v>
      </c>
      <c r="J33" s="260">
        <f>CONCATENATE(segédtábla!I17,"",segédtábla!J17)</f>
      </c>
      <c r="K33" s="261">
        <v>14</v>
      </c>
      <c r="L33" s="262"/>
      <c r="M33" s="262"/>
      <c r="N33" s="261">
        <v>600</v>
      </c>
      <c r="O33" s="261"/>
      <c r="P33" s="261"/>
      <c r="Q33" s="263">
        <f>(CONCATENATE(segédtábla!S17))</f>
      </c>
      <c r="R33" s="263"/>
      <c r="S33" s="264">
        <f>SUM(segédtábla!U17)</f>
        <v>33</v>
      </c>
      <c r="T33" s="263" t="str">
        <f>(CONCATENATE(segédtábla!V17))</f>
        <v>1</v>
      </c>
      <c r="U33" s="263">
        <f>(CONCATENATE(segédtábla!W17))</f>
      </c>
      <c r="V33" s="264">
        <f>SUM(segédtábla!X17)</f>
        <v>33</v>
      </c>
      <c r="W33" s="265"/>
      <c r="X33" s="266">
        <f>SUM(segédtábla!Z17)</f>
        <v>33</v>
      </c>
      <c r="Y33" s="265"/>
      <c r="Z33" s="265"/>
      <c r="AA33" s="265"/>
      <c r="AB33" s="198"/>
      <c r="AC33" s="267"/>
      <c r="AD33" s="265">
        <v>1</v>
      </c>
      <c r="AE33" s="265">
        <v>3</v>
      </c>
      <c r="AF33" s="265">
        <v>33</v>
      </c>
      <c r="AG33" s="268" t="s">
        <v>122</v>
      </c>
      <c r="AH33" s="269">
        <v>0</v>
      </c>
      <c r="AI33" s="270"/>
      <c r="AJ33" s="265"/>
      <c r="AK33" s="253"/>
      <c r="AL33" s="253"/>
      <c r="AM33" s="253"/>
      <c r="AN33" s="253"/>
      <c r="AO33" s="255"/>
      <c r="AP33" s="255"/>
      <c r="AQ33" s="198"/>
      <c r="AR33" s="265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272">
        <f>X33</f>
        <v>33</v>
      </c>
      <c r="BG33" s="198"/>
      <c r="BH33" s="198"/>
      <c r="BI33" s="198"/>
      <c r="BJ33" s="265"/>
      <c r="BK33" s="265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65"/>
      <c r="CD33" s="198"/>
      <c r="CE33" s="198"/>
      <c r="CF33" s="198"/>
      <c r="CG33" s="198"/>
      <c r="CH33" s="198"/>
      <c r="CI33" s="198"/>
      <c r="CJ33" s="265"/>
      <c r="CK33" s="198"/>
      <c r="CL33" s="198"/>
      <c r="CM33" s="198"/>
      <c r="CN33" s="265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</row>
    <row r="34" spans="1:116" s="161" customFormat="1" ht="12.75" customHeight="1">
      <c r="A34" s="128">
        <v>30</v>
      </c>
      <c r="B34" s="148">
        <v>3</v>
      </c>
      <c r="C34" s="160">
        <v>17</v>
      </c>
      <c r="D34" s="150" t="s">
        <v>162</v>
      </c>
      <c r="E34" s="151">
        <v>1</v>
      </c>
      <c r="F34" s="151">
        <v>1</v>
      </c>
      <c r="G34" s="152">
        <v>1</v>
      </c>
      <c r="H34" s="153">
        <v>0</v>
      </c>
      <c r="I34" s="147" t="str">
        <f>CONCATENATE(segédtábla!H18)</f>
        <v>gyalogos</v>
      </c>
      <c r="J34" s="154" t="str">
        <f>CONCATENATE(segédtábla!I18,"",segédtábla!J18)</f>
        <v>telj.túra</v>
      </c>
      <c r="K34" s="155">
        <v>25</v>
      </c>
      <c r="L34" s="156"/>
      <c r="M34" s="156"/>
      <c r="N34" s="155">
        <v>900</v>
      </c>
      <c r="O34" s="155"/>
      <c r="P34" s="155"/>
      <c r="Q34" s="157">
        <f>(CONCATENATE(segédtábla!S18))</f>
      </c>
      <c r="R34" s="157"/>
      <c r="S34" s="158">
        <f>SUM(segédtábla!U18)</f>
        <v>55.5</v>
      </c>
      <c r="T34" s="157">
        <f>(CONCATENATE(segédtábla!V18))</f>
      </c>
      <c r="U34" s="157" t="str">
        <f>(CONCATENATE(segédtábla!W18))</f>
        <v>1,2</v>
      </c>
      <c r="V34" s="158">
        <f>SUM(segédtábla!X18)</f>
        <v>66.6</v>
      </c>
      <c r="W34" s="159"/>
      <c r="X34" s="180">
        <f>SUM(segédtábla!Z18)</f>
        <v>66.6</v>
      </c>
      <c r="Y34" s="159"/>
      <c r="Z34" s="159"/>
      <c r="AA34" s="159"/>
      <c r="AB34" s="150"/>
      <c r="AC34" s="189"/>
      <c r="AD34" s="159">
        <v>1</v>
      </c>
      <c r="AE34" s="159">
        <v>2</v>
      </c>
      <c r="AF34" s="159">
        <v>55.5</v>
      </c>
      <c r="AG34" s="238" t="s">
        <v>122</v>
      </c>
      <c r="AH34" s="184">
        <v>0</v>
      </c>
      <c r="AI34" s="148"/>
      <c r="AJ34" s="159"/>
      <c r="AK34" s="150"/>
      <c r="AL34" s="159"/>
      <c r="AM34" s="159"/>
      <c r="AN34" s="159"/>
      <c r="AO34" s="151"/>
      <c r="AP34" s="151"/>
      <c r="AQ34" s="150"/>
      <c r="AR34" s="159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200">
        <f>X34</f>
        <v>66.6</v>
      </c>
      <c r="BG34" s="150"/>
      <c r="BH34" s="150"/>
      <c r="BI34" s="150"/>
      <c r="BJ34" s="159"/>
      <c r="BK34" s="159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265"/>
      <c r="CD34" s="198"/>
      <c r="CE34" s="150"/>
      <c r="CF34" s="150"/>
      <c r="CG34" s="150"/>
      <c r="CH34" s="150"/>
      <c r="CI34" s="150"/>
      <c r="CJ34" s="159"/>
      <c r="CK34" s="150"/>
      <c r="CL34" s="150"/>
      <c r="CM34" s="150"/>
      <c r="CN34" s="159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</row>
    <row r="35" spans="1:116" s="161" customFormat="1" ht="12.75" customHeight="1">
      <c r="A35" s="128">
        <v>31</v>
      </c>
      <c r="B35" s="243">
        <v>3</v>
      </c>
      <c r="C35" s="160">
        <v>24</v>
      </c>
      <c r="D35" s="150" t="s">
        <v>163</v>
      </c>
      <c r="E35" s="151">
        <v>1</v>
      </c>
      <c r="F35" s="151">
        <v>1</v>
      </c>
      <c r="G35" s="152">
        <v>0</v>
      </c>
      <c r="H35" s="153">
        <v>0</v>
      </c>
      <c r="I35" s="147" t="s">
        <v>3</v>
      </c>
      <c r="J35" s="154"/>
      <c r="K35" s="155">
        <v>13</v>
      </c>
      <c r="L35" s="156"/>
      <c r="M35" s="156"/>
      <c r="N35" s="155">
        <v>300</v>
      </c>
      <c r="O35" s="155"/>
      <c r="P35" s="155"/>
      <c r="Q35" s="157"/>
      <c r="R35" s="157"/>
      <c r="S35" s="158">
        <v>25.5</v>
      </c>
      <c r="T35" s="157">
        <v>1</v>
      </c>
      <c r="U35" s="157"/>
      <c r="V35" s="158">
        <v>25.5</v>
      </c>
      <c r="W35" s="159"/>
      <c r="X35" s="180">
        <v>25.5</v>
      </c>
      <c r="Y35" s="159"/>
      <c r="Z35" s="159"/>
      <c r="AA35" s="159"/>
      <c r="AB35" s="150"/>
      <c r="AC35" s="189"/>
      <c r="AD35" s="159">
        <v>11</v>
      </c>
      <c r="AE35" s="159">
        <v>11</v>
      </c>
      <c r="AF35" s="159">
        <v>25.5</v>
      </c>
      <c r="AG35" s="238" t="s">
        <v>118</v>
      </c>
      <c r="AH35" s="184">
        <v>5</v>
      </c>
      <c r="AI35" s="277">
        <f>X35</f>
        <v>25.5</v>
      </c>
      <c r="AJ35" s="159"/>
      <c r="AK35" s="150"/>
      <c r="AL35" s="159"/>
      <c r="AM35" s="248">
        <f>X35</f>
        <v>25.5</v>
      </c>
      <c r="AN35" s="159"/>
      <c r="AO35" s="151"/>
      <c r="AP35" s="151"/>
      <c r="AQ35" s="150"/>
      <c r="AR35" s="248">
        <f>X35+AH35</f>
        <v>30.5</v>
      </c>
      <c r="AS35" s="150"/>
      <c r="AT35" s="150"/>
      <c r="AU35" s="150"/>
      <c r="AV35" s="150"/>
      <c r="AW35" s="200">
        <f>X35</f>
        <v>25.5</v>
      </c>
      <c r="AX35" s="200">
        <f>X35</f>
        <v>25.5</v>
      </c>
      <c r="AY35" s="150"/>
      <c r="AZ35" s="150"/>
      <c r="BA35" s="150"/>
      <c r="BB35" s="150"/>
      <c r="BC35" s="150"/>
      <c r="BD35" s="150"/>
      <c r="BE35" s="150"/>
      <c r="BF35" s="200"/>
      <c r="BG35" s="200">
        <f>X35</f>
        <v>25.5</v>
      </c>
      <c r="BH35" s="150"/>
      <c r="BI35" s="150"/>
      <c r="BJ35" s="159"/>
      <c r="BK35" s="159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271">
        <f>X35</f>
        <v>25.5</v>
      </c>
      <c r="CD35" s="198"/>
      <c r="CE35" s="150"/>
      <c r="CF35" s="150"/>
      <c r="CG35" s="150"/>
      <c r="CH35" s="150"/>
      <c r="CI35" s="150"/>
      <c r="CJ35" s="159"/>
      <c r="CK35" s="150"/>
      <c r="CL35" s="150"/>
      <c r="CM35" s="150"/>
      <c r="CN35" s="248">
        <f>X35</f>
        <v>25.5</v>
      </c>
      <c r="CO35" s="150"/>
      <c r="CP35" s="150"/>
      <c r="CQ35" s="150"/>
      <c r="CR35" s="200">
        <f>X35</f>
        <v>25.5</v>
      </c>
      <c r="CS35" s="200">
        <f>X35</f>
        <v>25.5</v>
      </c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</row>
    <row r="36" spans="1:116" s="161" customFormat="1" ht="12.75" customHeight="1">
      <c r="A36" s="128">
        <v>32</v>
      </c>
      <c r="B36" s="243">
        <v>3</v>
      </c>
      <c r="C36" s="160">
        <v>24</v>
      </c>
      <c r="D36" s="150" t="s">
        <v>166</v>
      </c>
      <c r="E36" s="151">
        <v>1</v>
      </c>
      <c r="F36" s="151">
        <v>1</v>
      </c>
      <c r="G36" s="152">
        <v>1</v>
      </c>
      <c r="H36" s="153">
        <v>0</v>
      </c>
      <c r="I36" s="147" t="s">
        <v>3</v>
      </c>
      <c r="J36" s="154" t="s">
        <v>6</v>
      </c>
      <c r="K36" s="155">
        <v>23</v>
      </c>
      <c r="L36" s="156"/>
      <c r="M36" s="156"/>
      <c r="N36" s="155">
        <v>550</v>
      </c>
      <c r="O36" s="155"/>
      <c r="P36" s="155"/>
      <c r="Q36" s="157"/>
      <c r="R36" s="157"/>
      <c r="S36" s="158">
        <v>45.5</v>
      </c>
      <c r="T36" s="157"/>
      <c r="U36" s="157">
        <v>1.2</v>
      </c>
      <c r="V36" s="158">
        <v>54.6</v>
      </c>
      <c r="W36" s="159"/>
      <c r="X36" s="180">
        <v>54.6</v>
      </c>
      <c r="Y36" s="159"/>
      <c r="Z36" s="159"/>
      <c r="AA36" s="159"/>
      <c r="AB36" s="150"/>
      <c r="AC36" s="189"/>
      <c r="AD36" s="159">
        <v>1</v>
      </c>
      <c r="AE36" s="159">
        <v>2</v>
      </c>
      <c r="AF36" s="159">
        <v>45.5</v>
      </c>
      <c r="AG36" s="238" t="s">
        <v>122</v>
      </c>
      <c r="AH36" s="184">
        <v>0</v>
      </c>
      <c r="AI36" s="277"/>
      <c r="AJ36" s="159"/>
      <c r="AK36" s="150"/>
      <c r="AL36" s="159"/>
      <c r="AM36" s="248"/>
      <c r="AN36" s="159"/>
      <c r="AO36" s="151"/>
      <c r="AP36" s="151"/>
      <c r="AQ36" s="150"/>
      <c r="AR36" s="248"/>
      <c r="AS36" s="150"/>
      <c r="AT36" s="150"/>
      <c r="AU36" s="150"/>
      <c r="AV36" s="150"/>
      <c r="AW36" s="200"/>
      <c r="AX36" s="200"/>
      <c r="AY36" s="150"/>
      <c r="AZ36" s="150"/>
      <c r="BA36" s="150"/>
      <c r="BB36" s="150"/>
      <c r="BC36" s="150"/>
      <c r="BD36" s="150"/>
      <c r="BE36" s="150"/>
      <c r="BF36" s="200"/>
      <c r="BG36" s="200">
        <f>X36</f>
        <v>54.6</v>
      </c>
      <c r="BH36" s="150"/>
      <c r="BI36" s="150"/>
      <c r="BJ36" s="159"/>
      <c r="BK36" s="159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271"/>
      <c r="CD36" s="198"/>
      <c r="CE36" s="150"/>
      <c r="CF36" s="150"/>
      <c r="CG36" s="150"/>
      <c r="CH36" s="150"/>
      <c r="CI36" s="150"/>
      <c r="CJ36" s="159"/>
      <c r="CK36" s="150"/>
      <c r="CL36" s="150"/>
      <c r="CM36" s="150"/>
      <c r="CN36" s="248"/>
      <c r="CO36" s="150"/>
      <c r="CP36" s="150"/>
      <c r="CQ36" s="150"/>
      <c r="CR36" s="200"/>
      <c r="CS36" s="20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</row>
    <row r="37" spans="1:116" s="161" customFormat="1" ht="12.75" customHeight="1">
      <c r="A37" s="128">
        <v>33</v>
      </c>
      <c r="B37" s="243">
        <v>3</v>
      </c>
      <c r="C37" s="160">
        <v>25</v>
      </c>
      <c r="D37" s="150" t="s">
        <v>164</v>
      </c>
      <c r="E37" s="151">
        <v>1</v>
      </c>
      <c r="F37" s="151">
        <v>1</v>
      </c>
      <c r="G37" s="152">
        <v>0</v>
      </c>
      <c r="H37" s="153">
        <v>0</v>
      </c>
      <c r="I37" s="147" t="s">
        <v>3</v>
      </c>
      <c r="J37" s="154"/>
      <c r="K37" s="155">
        <v>24</v>
      </c>
      <c r="L37" s="156"/>
      <c r="M37" s="156"/>
      <c r="N37" s="155">
        <v>600</v>
      </c>
      <c r="O37" s="155"/>
      <c r="P37" s="155"/>
      <c r="Q37" s="157"/>
      <c r="R37" s="157"/>
      <c r="S37" s="158">
        <v>48</v>
      </c>
      <c r="T37" s="157">
        <v>1</v>
      </c>
      <c r="U37" s="157"/>
      <c r="V37" s="158">
        <v>48</v>
      </c>
      <c r="W37" s="159"/>
      <c r="X37" s="180">
        <v>48</v>
      </c>
      <c r="Y37" s="159"/>
      <c r="Z37" s="159"/>
      <c r="AA37" s="159"/>
      <c r="AB37" s="150"/>
      <c r="AC37" s="189"/>
      <c r="AD37" s="159">
        <v>3</v>
      </c>
      <c r="AE37" s="159">
        <v>5</v>
      </c>
      <c r="AF37" s="159">
        <v>48</v>
      </c>
      <c r="AG37" s="238" t="s">
        <v>118</v>
      </c>
      <c r="AH37" s="184">
        <v>5</v>
      </c>
      <c r="AI37" s="277"/>
      <c r="AJ37" s="159"/>
      <c r="AK37" s="150"/>
      <c r="AL37" s="159"/>
      <c r="AM37" s="248"/>
      <c r="AN37" s="159"/>
      <c r="AO37" s="151"/>
      <c r="AP37" s="151"/>
      <c r="AQ37" s="150"/>
      <c r="AR37" s="248">
        <f>X37+AH37</f>
        <v>53</v>
      </c>
      <c r="AS37" s="150"/>
      <c r="AT37" s="150"/>
      <c r="AU37" s="150"/>
      <c r="AV37" s="150"/>
      <c r="AW37" s="200"/>
      <c r="AX37" s="200"/>
      <c r="AY37" s="150"/>
      <c r="AZ37" s="150"/>
      <c r="BA37" s="200">
        <f>X37</f>
        <v>48</v>
      </c>
      <c r="BB37" s="150"/>
      <c r="BC37" s="150"/>
      <c r="BD37" s="150"/>
      <c r="BE37" s="150"/>
      <c r="BF37" s="200"/>
      <c r="BG37" s="200">
        <f>X37</f>
        <v>48</v>
      </c>
      <c r="BH37" s="150"/>
      <c r="BI37" s="150"/>
      <c r="BJ37" s="159"/>
      <c r="BK37" s="159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271"/>
      <c r="CD37" s="198"/>
      <c r="CE37" s="150"/>
      <c r="CF37" s="150"/>
      <c r="CG37" s="150"/>
      <c r="CH37" s="150"/>
      <c r="CI37" s="150"/>
      <c r="CJ37" s="159"/>
      <c r="CK37" s="150"/>
      <c r="CL37" s="150"/>
      <c r="CM37" s="150"/>
      <c r="CN37" s="248"/>
      <c r="CO37" s="150"/>
      <c r="CP37" s="150"/>
      <c r="CQ37" s="150"/>
      <c r="CR37" s="200"/>
      <c r="CS37" s="20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</row>
    <row r="38" spans="1:116" s="161" customFormat="1" ht="12.75" customHeight="1">
      <c r="A38" s="128">
        <v>34</v>
      </c>
      <c r="B38" s="243">
        <v>3</v>
      </c>
      <c r="C38" s="160">
        <v>26</v>
      </c>
      <c r="D38" s="150" t="s">
        <v>167</v>
      </c>
      <c r="E38" s="151">
        <v>1</v>
      </c>
      <c r="F38" s="151">
        <v>1</v>
      </c>
      <c r="G38" s="152">
        <v>0</v>
      </c>
      <c r="H38" s="153">
        <v>0</v>
      </c>
      <c r="I38" s="147" t="s">
        <v>3</v>
      </c>
      <c r="J38" s="154"/>
      <c r="K38" s="155">
        <v>24</v>
      </c>
      <c r="L38" s="156"/>
      <c r="M38" s="156"/>
      <c r="N38" s="155">
        <v>200</v>
      </c>
      <c r="O38" s="155"/>
      <c r="P38" s="155"/>
      <c r="Q38" s="157"/>
      <c r="R38" s="157"/>
      <c r="S38" s="158">
        <v>40</v>
      </c>
      <c r="T38" s="157">
        <v>1</v>
      </c>
      <c r="U38" s="157"/>
      <c r="V38" s="158">
        <v>40</v>
      </c>
      <c r="W38" s="159"/>
      <c r="X38" s="180">
        <v>40</v>
      </c>
      <c r="Y38" s="159"/>
      <c r="Z38" s="159"/>
      <c r="AA38" s="159"/>
      <c r="AB38" s="150"/>
      <c r="AC38" s="189"/>
      <c r="AD38" s="159">
        <v>1</v>
      </c>
      <c r="AE38" s="159">
        <v>2</v>
      </c>
      <c r="AF38" s="159">
        <v>40</v>
      </c>
      <c r="AG38" s="238" t="s">
        <v>122</v>
      </c>
      <c r="AH38" s="184">
        <v>0</v>
      </c>
      <c r="AI38" s="277"/>
      <c r="AJ38" s="159"/>
      <c r="AK38" s="150"/>
      <c r="AL38" s="159"/>
      <c r="AM38" s="248"/>
      <c r="AN38" s="159"/>
      <c r="AO38" s="151"/>
      <c r="AP38" s="151"/>
      <c r="AQ38" s="150"/>
      <c r="AR38" s="248"/>
      <c r="AS38" s="150"/>
      <c r="AT38" s="150"/>
      <c r="AU38" s="150"/>
      <c r="AV38" s="150"/>
      <c r="AW38" s="200"/>
      <c r="AX38" s="200"/>
      <c r="AY38" s="150"/>
      <c r="AZ38" s="150"/>
      <c r="BA38" s="200"/>
      <c r="BB38" s="150"/>
      <c r="BC38" s="150"/>
      <c r="BD38" s="150"/>
      <c r="BE38" s="150"/>
      <c r="BF38" s="200">
        <f>X38</f>
        <v>40</v>
      </c>
      <c r="BG38" s="200"/>
      <c r="BH38" s="150"/>
      <c r="BI38" s="150"/>
      <c r="BJ38" s="159"/>
      <c r="BK38" s="159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271"/>
      <c r="CD38" s="198"/>
      <c r="CE38" s="150"/>
      <c r="CF38" s="150"/>
      <c r="CG38" s="150"/>
      <c r="CH38" s="150"/>
      <c r="CI38" s="150"/>
      <c r="CJ38" s="159"/>
      <c r="CK38" s="150"/>
      <c r="CL38" s="150"/>
      <c r="CM38" s="150"/>
      <c r="CN38" s="248"/>
      <c r="CO38" s="150"/>
      <c r="CP38" s="150"/>
      <c r="CQ38" s="150"/>
      <c r="CR38" s="200"/>
      <c r="CS38" s="20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</row>
    <row r="39" spans="1:116" s="161" customFormat="1" ht="12.75" customHeight="1">
      <c r="A39" s="128">
        <v>35</v>
      </c>
      <c r="B39" s="148">
        <v>3</v>
      </c>
      <c r="C39" s="160">
        <v>31</v>
      </c>
      <c r="D39" s="167" t="s">
        <v>168</v>
      </c>
      <c r="E39" s="151">
        <v>1</v>
      </c>
      <c r="F39" s="151">
        <v>1</v>
      </c>
      <c r="G39" s="152">
        <v>1</v>
      </c>
      <c r="H39" s="153">
        <v>0</v>
      </c>
      <c r="I39" s="147" t="str">
        <f>CONCATENATE(segédtábla!H19)</f>
        <v>gyalogos</v>
      </c>
      <c r="J39" s="154" t="str">
        <f>CONCATENATE(segédtábla!I19,"",segédtábla!J19)</f>
        <v>telj.túra</v>
      </c>
      <c r="K39" s="155">
        <v>34.24</v>
      </c>
      <c r="L39" s="156"/>
      <c r="M39" s="156"/>
      <c r="N39" s="155">
        <v>1120</v>
      </c>
      <c r="O39" s="155"/>
      <c r="P39" s="155"/>
      <c r="Q39" s="157">
        <f>(CONCATENATE(segédtábla!S19))</f>
      </c>
      <c r="R39" s="157"/>
      <c r="S39" s="158">
        <f>SUM(segédtábla!U19)</f>
        <v>73.76</v>
      </c>
      <c r="T39" s="157">
        <f>(CONCATENATE(segédtábla!V19))</f>
      </c>
      <c r="U39" s="157" t="str">
        <f>(CONCATENATE(segédtábla!W19))</f>
        <v>1,3</v>
      </c>
      <c r="V39" s="158">
        <f>SUM(segédtábla!X19)</f>
        <v>95.888</v>
      </c>
      <c r="W39" s="159"/>
      <c r="X39" s="180">
        <f>SUM(segédtábla!Z19)</f>
        <v>95.888</v>
      </c>
      <c r="Y39" s="159"/>
      <c r="Z39" s="159"/>
      <c r="AA39" s="159"/>
      <c r="AB39" s="150"/>
      <c r="AC39" s="189"/>
      <c r="AD39" s="159">
        <v>1</v>
      </c>
      <c r="AE39" s="159">
        <v>3</v>
      </c>
      <c r="AF39" s="159">
        <v>73</v>
      </c>
      <c r="AG39" s="238" t="s">
        <v>212</v>
      </c>
      <c r="AH39" s="184">
        <v>0</v>
      </c>
      <c r="AI39" s="148"/>
      <c r="AJ39" s="159"/>
      <c r="AK39" s="159"/>
      <c r="AL39" s="159"/>
      <c r="AM39" s="159"/>
      <c r="AN39" s="159"/>
      <c r="AO39" s="151"/>
      <c r="AP39" s="151"/>
      <c r="AQ39" s="150"/>
      <c r="AR39" s="159"/>
      <c r="AS39" s="150"/>
      <c r="AT39" s="150"/>
      <c r="AU39" s="150"/>
      <c r="AV39" s="150"/>
      <c r="AW39" s="150"/>
      <c r="AX39" s="150"/>
      <c r="AY39" s="150"/>
      <c r="AZ39" s="150"/>
      <c r="BA39" s="200">
        <f>X39</f>
        <v>95.888</v>
      </c>
      <c r="BB39" s="150"/>
      <c r="BC39" s="150"/>
      <c r="BD39" s="150"/>
      <c r="BE39" s="150"/>
      <c r="BF39" s="150"/>
      <c r="BG39" s="150"/>
      <c r="BH39" s="150"/>
      <c r="BI39" s="150"/>
      <c r="BJ39" s="159"/>
      <c r="BK39" s="159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265"/>
      <c r="CD39" s="198"/>
      <c r="CE39" s="150"/>
      <c r="CF39" s="150"/>
      <c r="CG39" s="150"/>
      <c r="CH39" s="150"/>
      <c r="CI39" s="150"/>
      <c r="CJ39" s="159"/>
      <c r="CK39" s="150"/>
      <c r="CL39" s="150"/>
      <c r="CM39" s="150"/>
      <c r="CN39" s="159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</row>
    <row r="40" spans="1:116" s="161" customFormat="1" ht="12.75" customHeight="1">
      <c r="A40" s="128">
        <v>36</v>
      </c>
      <c r="B40" s="148">
        <v>4</v>
      </c>
      <c r="C40" s="160">
        <v>1</v>
      </c>
      <c r="D40" s="167" t="s">
        <v>169</v>
      </c>
      <c r="E40" s="151">
        <v>1</v>
      </c>
      <c r="F40" s="151">
        <v>3</v>
      </c>
      <c r="G40" s="152">
        <v>1</v>
      </c>
      <c r="H40" s="153">
        <v>0</v>
      </c>
      <c r="I40" s="147" t="s">
        <v>131</v>
      </c>
      <c r="J40" s="154" t="s">
        <v>132</v>
      </c>
      <c r="K40" s="155">
        <v>40</v>
      </c>
      <c r="L40" s="156"/>
      <c r="M40" s="156"/>
      <c r="N40" s="155">
        <v>300</v>
      </c>
      <c r="O40" s="155"/>
      <c r="P40" s="155"/>
      <c r="Q40" s="157"/>
      <c r="R40" s="157"/>
      <c r="S40" s="158">
        <v>26</v>
      </c>
      <c r="T40" s="157">
        <v>1</v>
      </c>
      <c r="U40" s="157"/>
      <c r="V40" s="158">
        <v>26</v>
      </c>
      <c r="W40" s="159"/>
      <c r="X40" s="180">
        <v>26</v>
      </c>
      <c r="Y40" s="159"/>
      <c r="Z40" s="159"/>
      <c r="AA40" s="159"/>
      <c r="AB40" s="150"/>
      <c r="AC40" s="189"/>
      <c r="AD40" s="159">
        <v>3</v>
      </c>
      <c r="AE40" s="159">
        <v>3</v>
      </c>
      <c r="AF40" s="159">
        <v>33</v>
      </c>
      <c r="AG40" s="238" t="s">
        <v>118</v>
      </c>
      <c r="AH40" s="184">
        <v>5</v>
      </c>
      <c r="AI40" s="148"/>
      <c r="AJ40" s="159"/>
      <c r="AK40" s="159"/>
      <c r="AL40" s="159"/>
      <c r="AM40" s="248">
        <f>X40</f>
        <v>26</v>
      </c>
      <c r="AN40" s="159"/>
      <c r="AO40" s="151"/>
      <c r="AP40" s="151"/>
      <c r="AQ40" s="150"/>
      <c r="AR40" s="248">
        <f>X40+AH40</f>
        <v>31</v>
      </c>
      <c r="AS40" s="150"/>
      <c r="AT40" s="150"/>
      <c r="AU40" s="150"/>
      <c r="AV40" s="150"/>
      <c r="AW40" s="150"/>
      <c r="AX40" s="150"/>
      <c r="AY40" s="150"/>
      <c r="AZ40" s="150"/>
      <c r="BA40" s="200"/>
      <c r="BB40" s="150"/>
      <c r="BC40" s="150"/>
      <c r="BD40" s="150"/>
      <c r="BE40" s="150"/>
      <c r="BF40" s="150"/>
      <c r="BG40" s="200">
        <f>X40</f>
        <v>26</v>
      </c>
      <c r="BH40" s="150"/>
      <c r="BI40" s="150"/>
      <c r="BJ40" s="159"/>
      <c r="BK40" s="159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265"/>
      <c r="CD40" s="198"/>
      <c r="CE40" s="150"/>
      <c r="CF40" s="150"/>
      <c r="CG40" s="150"/>
      <c r="CH40" s="150"/>
      <c r="CI40" s="150"/>
      <c r="CJ40" s="159"/>
      <c r="CK40" s="150"/>
      <c r="CL40" s="150"/>
      <c r="CM40" s="150"/>
      <c r="CN40" s="159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</row>
    <row r="41" spans="1:116" s="161" customFormat="1" ht="12.75" customHeight="1">
      <c r="A41" s="128"/>
      <c r="B41" s="148"/>
      <c r="C41" s="160"/>
      <c r="D41" s="150"/>
      <c r="E41" s="151"/>
      <c r="F41" s="151">
        <v>3</v>
      </c>
      <c r="G41" s="152">
        <v>2</v>
      </c>
      <c r="H41" s="153">
        <v>0</v>
      </c>
      <c r="I41" s="147" t="str">
        <f>CONCATENATE(segédtábla!H20)</f>
        <v>kerékpáros</v>
      </c>
      <c r="J41" s="154" t="str">
        <f>CONCATENATE(segédtábla!I20,"",segédtábla!J20)</f>
        <v>terep</v>
      </c>
      <c r="K41" s="155">
        <v>10</v>
      </c>
      <c r="L41" s="156"/>
      <c r="M41" s="156"/>
      <c r="N41" s="155">
        <v>0</v>
      </c>
      <c r="O41" s="155"/>
      <c r="P41" s="155"/>
      <c r="Q41" s="157">
        <f>(CONCATENATE(segédtábla!S20))</f>
      </c>
      <c r="R41" s="157"/>
      <c r="S41" s="158">
        <f>SUM(segédtábla!U20)</f>
        <v>10</v>
      </c>
      <c r="T41" s="157" t="str">
        <f>(CONCATENATE(segédtábla!V20))</f>
        <v>1</v>
      </c>
      <c r="U41" s="157">
        <f>(CONCATENATE(segédtábla!W20))</f>
      </c>
      <c r="V41" s="158">
        <f>SUM(segédtábla!X20)</f>
        <v>10</v>
      </c>
      <c r="W41" s="159"/>
      <c r="X41" s="180">
        <f>SUM(segédtábla!Z20)</f>
        <v>10</v>
      </c>
      <c r="Y41" s="159"/>
      <c r="Z41" s="159"/>
      <c r="AA41" s="159"/>
      <c r="AB41" s="150"/>
      <c r="AC41" s="189"/>
      <c r="AD41" s="159"/>
      <c r="AE41" s="159"/>
      <c r="AF41" s="159"/>
      <c r="AG41" s="238"/>
      <c r="AH41" s="184"/>
      <c r="AI41" s="148"/>
      <c r="AJ41" s="159"/>
      <c r="AK41" s="159"/>
      <c r="AL41" s="159"/>
      <c r="AM41" s="248">
        <f>X41</f>
        <v>10</v>
      </c>
      <c r="AN41" s="159"/>
      <c r="AO41" s="189"/>
      <c r="AP41" s="189"/>
      <c r="AQ41" s="150"/>
      <c r="AR41" s="248">
        <f>X41</f>
        <v>10</v>
      </c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200">
        <f>X41</f>
        <v>10</v>
      </c>
      <c r="BH41" s="150"/>
      <c r="BI41" s="150"/>
      <c r="BJ41" s="159"/>
      <c r="BK41" s="159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265"/>
      <c r="CD41" s="198"/>
      <c r="CE41" s="150"/>
      <c r="CF41" s="150"/>
      <c r="CG41" s="150"/>
      <c r="CH41" s="150"/>
      <c r="CI41" s="150"/>
      <c r="CJ41" s="159"/>
      <c r="CK41" s="150"/>
      <c r="CL41" s="150"/>
      <c r="CM41" s="150"/>
      <c r="CN41" s="159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</row>
    <row r="42" spans="1:116" s="161" customFormat="1" ht="12.75" customHeight="1">
      <c r="A42" s="128">
        <v>37</v>
      </c>
      <c r="B42" s="148">
        <v>4</v>
      </c>
      <c r="C42" s="160">
        <v>1</v>
      </c>
      <c r="D42" s="150" t="s">
        <v>170</v>
      </c>
      <c r="E42" s="151">
        <v>1</v>
      </c>
      <c r="F42" s="151">
        <v>1</v>
      </c>
      <c r="G42" s="152">
        <v>1</v>
      </c>
      <c r="H42" s="153">
        <v>0</v>
      </c>
      <c r="I42" s="147" t="str">
        <f>CONCATENATE(segédtábla!H21)</f>
        <v>gyalogos</v>
      </c>
      <c r="J42" s="154" t="str">
        <f>CONCATENATE(segédtábla!I21,"",segédtábla!J21)</f>
        <v>telj.túra</v>
      </c>
      <c r="K42" s="155">
        <v>28.46</v>
      </c>
      <c r="L42" s="156"/>
      <c r="M42" s="156"/>
      <c r="N42" s="155">
        <v>760</v>
      </c>
      <c r="O42" s="155"/>
      <c r="P42" s="155"/>
      <c r="Q42" s="157">
        <f>(CONCATENATE(segédtábla!S21))</f>
      </c>
      <c r="R42" s="157"/>
      <c r="S42" s="158">
        <f>SUM(segédtábla!U21)</f>
        <v>57.89</v>
      </c>
      <c r="T42" s="157">
        <f>(CONCATENATE(segédtábla!V21))</f>
      </c>
      <c r="U42" s="157" t="str">
        <f>(CONCATENATE(segédtábla!W21))</f>
        <v>1,3</v>
      </c>
      <c r="V42" s="158">
        <f>SUM(segédtábla!X21)</f>
        <v>75.257</v>
      </c>
      <c r="W42" s="159"/>
      <c r="X42" s="180">
        <f>SUM(segédtábla!Z21)</f>
        <v>75.257</v>
      </c>
      <c r="Y42" s="159"/>
      <c r="Z42" s="159"/>
      <c r="AA42" s="159"/>
      <c r="AB42" s="150"/>
      <c r="AC42" s="189"/>
      <c r="AD42" s="159">
        <v>1</v>
      </c>
      <c r="AE42" s="159">
        <v>2</v>
      </c>
      <c r="AF42" s="159">
        <v>58</v>
      </c>
      <c r="AG42" s="238" t="s">
        <v>122</v>
      </c>
      <c r="AH42" s="184">
        <v>0</v>
      </c>
      <c r="AI42" s="148"/>
      <c r="AJ42" s="159"/>
      <c r="AK42" s="159"/>
      <c r="AL42" s="159"/>
      <c r="AM42" s="159"/>
      <c r="AN42" s="159"/>
      <c r="AO42" s="189"/>
      <c r="AP42" s="189"/>
      <c r="AQ42" s="150"/>
      <c r="AR42" s="159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200">
        <f>X42</f>
        <v>75.257</v>
      </c>
      <c r="BG42" s="150"/>
      <c r="BH42" s="150"/>
      <c r="BI42" s="150"/>
      <c r="BJ42" s="159"/>
      <c r="BK42" s="159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265"/>
      <c r="CD42" s="198"/>
      <c r="CE42" s="150"/>
      <c r="CF42" s="150"/>
      <c r="CG42" s="150"/>
      <c r="CH42" s="150"/>
      <c r="CI42" s="150"/>
      <c r="CJ42" s="159"/>
      <c r="CK42" s="150"/>
      <c r="CL42" s="150"/>
      <c r="CM42" s="150"/>
      <c r="CN42" s="159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</row>
    <row r="43" spans="1:116" s="161" customFormat="1" ht="12.75" customHeight="1">
      <c r="A43" s="128">
        <v>38</v>
      </c>
      <c r="B43" s="148">
        <v>4</v>
      </c>
      <c r="C43" s="160">
        <v>7</v>
      </c>
      <c r="D43" s="150" t="s">
        <v>177</v>
      </c>
      <c r="E43" s="151">
        <v>1</v>
      </c>
      <c r="F43" s="151">
        <v>1</v>
      </c>
      <c r="G43" s="152">
        <v>1</v>
      </c>
      <c r="H43" s="153">
        <v>0</v>
      </c>
      <c r="I43" s="147" t="s">
        <v>3</v>
      </c>
      <c r="J43" s="154" t="s">
        <v>6</v>
      </c>
      <c r="K43" s="155">
        <v>27</v>
      </c>
      <c r="L43" s="156"/>
      <c r="M43" s="156"/>
      <c r="N43" s="155">
        <v>520</v>
      </c>
      <c r="O43" s="155"/>
      <c r="P43" s="155"/>
      <c r="Q43" s="157"/>
      <c r="R43" s="157"/>
      <c r="S43" s="158">
        <v>50.9</v>
      </c>
      <c r="T43" s="157"/>
      <c r="U43" s="157">
        <v>1.3</v>
      </c>
      <c r="V43" s="158">
        <v>66.17</v>
      </c>
      <c r="W43" s="159"/>
      <c r="X43" s="180">
        <v>66.2</v>
      </c>
      <c r="Y43" s="159"/>
      <c r="Z43" s="159"/>
      <c r="AA43" s="159"/>
      <c r="AB43" s="150"/>
      <c r="AC43" s="189"/>
      <c r="AD43" s="159">
        <v>1</v>
      </c>
      <c r="AE43" s="159">
        <v>2</v>
      </c>
      <c r="AF43" s="159">
        <v>51</v>
      </c>
      <c r="AG43" s="238" t="s">
        <v>122</v>
      </c>
      <c r="AH43" s="184">
        <v>0</v>
      </c>
      <c r="AI43" s="148"/>
      <c r="AJ43" s="159"/>
      <c r="AK43" s="159"/>
      <c r="AL43" s="159"/>
      <c r="AM43" s="159"/>
      <c r="AN43" s="159"/>
      <c r="AO43" s="189"/>
      <c r="AP43" s="189"/>
      <c r="AQ43" s="150"/>
      <c r="AR43" s="159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200">
        <f>X43</f>
        <v>66.2</v>
      </c>
      <c r="BG43" s="150"/>
      <c r="BH43" s="150"/>
      <c r="BI43" s="150"/>
      <c r="BJ43" s="159"/>
      <c r="BK43" s="159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265"/>
      <c r="CD43" s="198"/>
      <c r="CE43" s="150"/>
      <c r="CF43" s="150"/>
      <c r="CG43" s="150"/>
      <c r="CH43" s="150"/>
      <c r="CI43" s="150"/>
      <c r="CJ43" s="159"/>
      <c r="CK43" s="150"/>
      <c r="CL43" s="150"/>
      <c r="CM43" s="150"/>
      <c r="CN43" s="159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</row>
    <row r="44" spans="1:116" s="161" customFormat="1" ht="12.75" customHeight="1">
      <c r="A44" s="128">
        <v>39</v>
      </c>
      <c r="B44" s="148">
        <v>4</v>
      </c>
      <c r="C44" s="160">
        <v>9</v>
      </c>
      <c r="D44" s="150" t="s">
        <v>178</v>
      </c>
      <c r="E44" s="151">
        <v>1</v>
      </c>
      <c r="F44" s="151">
        <v>1</v>
      </c>
      <c r="G44" s="152">
        <v>0</v>
      </c>
      <c r="H44" s="153">
        <v>0</v>
      </c>
      <c r="I44" s="147" t="s">
        <v>3</v>
      </c>
      <c r="J44" s="154"/>
      <c r="K44" s="155">
        <v>12</v>
      </c>
      <c r="L44" s="156"/>
      <c r="M44" s="156"/>
      <c r="N44" s="155">
        <v>300</v>
      </c>
      <c r="O44" s="155"/>
      <c r="P44" s="155"/>
      <c r="Q44" s="157"/>
      <c r="R44" s="157"/>
      <c r="S44" s="158">
        <v>24</v>
      </c>
      <c r="T44" s="157">
        <v>1</v>
      </c>
      <c r="U44" s="157"/>
      <c r="V44" s="158">
        <v>24</v>
      </c>
      <c r="W44" s="159"/>
      <c r="X44" s="180">
        <v>24</v>
      </c>
      <c r="Y44" s="159"/>
      <c r="Z44" s="159"/>
      <c r="AA44" s="159"/>
      <c r="AB44" s="150"/>
      <c r="AC44" s="189"/>
      <c r="AD44" s="159">
        <v>1</v>
      </c>
      <c r="AE44" s="159">
        <v>4</v>
      </c>
      <c r="AF44" s="159">
        <v>24</v>
      </c>
      <c r="AG44" s="238" t="s">
        <v>122</v>
      </c>
      <c r="AH44" s="184">
        <v>3</v>
      </c>
      <c r="AI44" s="148"/>
      <c r="AJ44" s="159"/>
      <c r="AK44" s="159"/>
      <c r="AL44" s="159"/>
      <c r="AM44" s="159"/>
      <c r="AN44" s="159"/>
      <c r="AO44" s="189"/>
      <c r="AP44" s="189"/>
      <c r="AQ44" s="150"/>
      <c r="AR44" s="159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200">
        <f>X44+AH44</f>
        <v>27</v>
      </c>
      <c r="BG44" s="150"/>
      <c r="BH44" s="150"/>
      <c r="BI44" s="150"/>
      <c r="BJ44" s="159"/>
      <c r="BK44" s="159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265"/>
      <c r="CD44" s="198"/>
      <c r="CE44" s="150"/>
      <c r="CF44" s="150"/>
      <c r="CG44" s="150"/>
      <c r="CH44" s="150"/>
      <c r="CI44" s="150"/>
      <c r="CJ44" s="159"/>
      <c r="CK44" s="150"/>
      <c r="CL44" s="150"/>
      <c r="CM44" s="150"/>
      <c r="CN44" s="159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</row>
    <row r="45" spans="1:116" s="273" customFormat="1" ht="12.75" customHeight="1">
      <c r="A45" s="252">
        <v>40</v>
      </c>
      <c r="B45" s="243">
        <v>4</v>
      </c>
      <c r="C45" s="253">
        <v>14</v>
      </c>
      <c r="D45" s="198" t="s">
        <v>175</v>
      </c>
      <c r="E45" s="255">
        <v>1</v>
      </c>
      <c r="F45" s="255">
        <v>3</v>
      </c>
      <c r="G45" s="276">
        <v>1</v>
      </c>
      <c r="H45" s="270">
        <v>0</v>
      </c>
      <c r="I45" s="259" t="str">
        <f>CONCATENATE(segédtábla!H22)</f>
        <v>kerékpáros</v>
      </c>
      <c r="J45" s="260" t="str">
        <f>CONCATENATE(segédtábla!I22,"",segédtábla!J22)</f>
        <v>országúti</v>
      </c>
      <c r="K45" s="261">
        <v>28</v>
      </c>
      <c r="L45" s="262"/>
      <c r="M45" s="262"/>
      <c r="N45" s="261">
        <v>0</v>
      </c>
      <c r="O45" s="261"/>
      <c r="P45" s="261"/>
      <c r="Q45" s="263">
        <f>(CONCATENATE(segédtábla!S22))</f>
      </c>
      <c r="R45" s="263"/>
      <c r="S45" s="264">
        <f>SUM(segédtábla!U22)</f>
        <v>14</v>
      </c>
      <c r="T45" s="263" t="str">
        <f>(CONCATENATE(segédtábla!V22))</f>
        <v>1</v>
      </c>
      <c r="U45" s="263">
        <f>(CONCATENATE(segédtábla!W22))</f>
      </c>
      <c r="V45" s="264">
        <f>SUM(segédtábla!X22)</f>
        <v>14</v>
      </c>
      <c r="W45" s="265"/>
      <c r="X45" s="266">
        <f>SUM(segédtábla!Z22)</f>
        <v>14</v>
      </c>
      <c r="Y45" s="265"/>
      <c r="Z45" s="265"/>
      <c r="AA45" s="265"/>
      <c r="AB45" s="198"/>
      <c r="AC45" s="267"/>
      <c r="AD45" s="265">
        <v>9</v>
      </c>
      <c r="AE45" s="265">
        <v>16</v>
      </c>
      <c r="AF45" s="265">
        <v>70</v>
      </c>
      <c r="AG45" s="268" t="s">
        <v>176</v>
      </c>
      <c r="AH45" s="269">
        <v>5</v>
      </c>
      <c r="AI45" s="278">
        <f>X45</f>
        <v>14</v>
      </c>
      <c r="AJ45" s="265"/>
      <c r="AK45" s="265"/>
      <c r="AL45" s="265"/>
      <c r="AM45" s="271">
        <f>X45</f>
        <v>14</v>
      </c>
      <c r="AN45" s="265"/>
      <c r="AO45" s="267"/>
      <c r="AP45" s="267"/>
      <c r="AQ45" s="198"/>
      <c r="AR45" s="265"/>
      <c r="AS45" s="198"/>
      <c r="AT45" s="198"/>
      <c r="AU45" s="198"/>
      <c r="AV45" s="198"/>
      <c r="AW45" s="272">
        <f>X45</f>
        <v>14</v>
      </c>
      <c r="AX45" s="198"/>
      <c r="AY45" s="198"/>
      <c r="AZ45" s="198"/>
      <c r="BA45" s="272">
        <f>X45</f>
        <v>14</v>
      </c>
      <c r="BB45" s="198"/>
      <c r="BC45" s="198"/>
      <c r="BD45" s="198"/>
      <c r="BE45" s="198"/>
      <c r="BF45" s="198"/>
      <c r="BG45" s="272">
        <f>X45</f>
        <v>14</v>
      </c>
      <c r="BH45" s="198"/>
      <c r="BI45" s="272">
        <f>X45+AH45</f>
        <v>19</v>
      </c>
      <c r="BJ45" s="265"/>
      <c r="BK45" s="265"/>
      <c r="BL45" s="198"/>
      <c r="BM45" s="198"/>
      <c r="BN45" s="198"/>
      <c r="BO45" s="198"/>
      <c r="BP45" s="198"/>
      <c r="BQ45" s="198"/>
      <c r="BR45" s="198"/>
      <c r="BS45" s="198"/>
      <c r="BT45" s="272">
        <f>X45+AH45</f>
        <v>19</v>
      </c>
      <c r="BU45" s="198"/>
      <c r="BV45" s="198"/>
      <c r="BW45" s="198"/>
      <c r="BX45" s="198"/>
      <c r="BY45" s="198"/>
      <c r="BZ45" s="272">
        <f>X45</f>
        <v>14</v>
      </c>
      <c r="CA45" s="198"/>
      <c r="CB45" s="198"/>
      <c r="CC45" s="265"/>
      <c r="CD45" s="198"/>
      <c r="CE45" s="198"/>
      <c r="CF45" s="272">
        <f>X45</f>
        <v>14</v>
      </c>
      <c r="CG45" s="198"/>
      <c r="CH45" s="198"/>
      <c r="CI45" s="198"/>
      <c r="CJ45" s="265"/>
      <c r="CK45" s="198"/>
      <c r="CL45" s="198"/>
      <c r="CM45" s="198"/>
      <c r="CN45" s="265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</row>
    <row r="46" spans="1:116" s="273" customFormat="1" ht="12.75" customHeight="1">
      <c r="A46" s="252"/>
      <c r="B46" s="243"/>
      <c r="C46" s="253"/>
      <c r="D46" s="198"/>
      <c r="E46" s="255"/>
      <c r="F46" s="255">
        <v>3</v>
      </c>
      <c r="G46" s="276">
        <v>2</v>
      </c>
      <c r="H46" s="270">
        <v>0</v>
      </c>
      <c r="I46" s="259" t="str">
        <f>CONCATENATE(segédtábla!H23)</f>
        <v>kerékpáros</v>
      </c>
      <c r="J46" s="260" t="str">
        <f>CONCATENATE(segédtábla!I23,"",segédtábla!J23)</f>
        <v>terep</v>
      </c>
      <c r="K46" s="261">
        <v>56</v>
      </c>
      <c r="L46" s="262"/>
      <c r="M46" s="262"/>
      <c r="N46" s="261">
        <v>0</v>
      </c>
      <c r="O46" s="261"/>
      <c r="P46" s="261"/>
      <c r="Q46" s="263">
        <f>(CONCATENATE(segédtábla!S23))</f>
      </c>
      <c r="R46" s="263"/>
      <c r="S46" s="264">
        <f>SUM(segédtábla!U23)</f>
        <v>56</v>
      </c>
      <c r="T46" s="263" t="str">
        <f>(CONCATENATE(segédtábla!V23))</f>
        <v>1</v>
      </c>
      <c r="U46" s="263">
        <f>(CONCATENATE(segédtábla!W23))</f>
      </c>
      <c r="V46" s="264">
        <f>SUM(segédtábla!X23)</f>
        <v>56</v>
      </c>
      <c r="W46" s="265"/>
      <c r="X46" s="266">
        <f>SUM(segédtábla!Z23)</f>
        <v>56</v>
      </c>
      <c r="Y46" s="265"/>
      <c r="Z46" s="265"/>
      <c r="AA46" s="265"/>
      <c r="AB46" s="198"/>
      <c r="AC46" s="267"/>
      <c r="AD46" s="265"/>
      <c r="AE46" s="265"/>
      <c r="AF46" s="265"/>
      <c r="AG46" s="268" t="s">
        <v>160</v>
      </c>
      <c r="AH46" s="269"/>
      <c r="AI46" s="278">
        <f>X46</f>
        <v>56</v>
      </c>
      <c r="AJ46" s="265"/>
      <c r="AK46" s="265"/>
      <c r="AL46" s="265"/>
      <c r="AM46" s="271">
        <f>X46</f>
        <v>56</v>
      </c>
      <c r="AN46" s="265"/>
      <c r="AO46" s="267"/>
      <c r="AP46" s="267"/>
      <c r="AQ46" s="198"/>
      <c r="AR46" s="265"/>
      <c r="AS46" s="198"/>
      <c r="AT46" s="198"/>
      <c r="AU46" s="198"/>
      <c r="AV46" s="198"/>
      <c r="AW46" s="272">
        <f>X46</f>
        <v>56</v>
      </c>
      <c r="AX46" s="198"/>
      <c r="AY46" s="198"/>
      <c r="AZ46" s="198"/>
      <c r="BA46" s="272">
        <f>X46</f>
        <v>56</v>
      </c>
      <c r="BB46" s="198"/>
      <c r="BC46" s="198"/>
      <c r="BD46" s="198"/>
      <c r="BE46" s="198"/>
      <c r="BF46" s="198"/>
      <c r="BG46" s="272">
        <f>X46</f>
        <v>56</v>
      </c>
      <c r="BH46" s="198"/>
      <c r="BI46" s="272">
        <f>X46</f>
        <v>56</v>
      </c>
      <c r="BJ46" s="265"/>
      <c r="BK46" s="265"/>
      <c r="BL46" s="198"/>
      <c r="BM46" s="198"/>
      <c r="BN46" s="198"/>
      <c r="BO46" s="198"/>
      <c r="BP46" s="198"/>
      <c r="BQ46" s="198"/>
      <c r="BR46" s="198"/>
      <c r="BS46" s="198"/>
      <c r="BT46" s="272">
        <f>X46</f>
        <v>56</v>
      </c>
      <c r="BU46" s="198"/>
      <c r="BV46" s="198"/>
      <c r="BW46" s="198"/>
      <c r="BX46" s="198"/>
      <c r="BY46" s="198"/>
      <c r="BZ46" s="272">
        <f>X46</f>
        <v>56</v>
      </c>
      <c r="CA46" s="198"/>
      <c r="CB46" s="198"/>
      <c r="CC46" s="265"/>
      <c r="CD46" s="198"/>
      <c r="CE46" s="198"/>
      <c r="CF46" s="272">
        <f>X46</f>
        <v>56</v>
      </c>
      <c r="CG46" s="198"/>
      <c r="CH46" s="198"/>
      <c r="CI46" s="198"/>
      <c r="CJ46" s="265"/>
      <c r="CK46" s="198"/>
      <c r="CL46" s="198"/>
      <c r="CM46" s="198"/>
      <c r="CN46" s="265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</row>
    <row r="47" spans="1:116" s="161" customFormat="1" ht="12.75" customHeight="1">
      <c r="A47" s="128">
        <v>41</v>
      </c>
      <c r="B47" s="148">
        <v>4</v>
      </c>
      <c r="C47" s="160">
        <v>14</v>
      </c>
      <c r="D47" s="150" t="s">
        <v>179</v>
      </c>
      <c r="E47" s="151">
        <v>1</v>
      </c>
      <c r="F47" s="151">
        <v>1</v>
      </c>
      <c r="G47" s="152">
        <v>1</v>
      </c>
      <c r="H47" s="153">
        <v>0</v>
      </c>
      <c r="I47" s="147" t="str">
        <f>CONCATENATE(segédtábla!H24)</f>
        <v>gyalogos</v>
      </c>
      <c r="J47" s="154" t="str">
        <f>CONCATENATE(segédtábla!I24,"",segédtábla!J24)</f>
        <v>telj.túra</v>
      </c>
      <c r="K47" s="155">
        <v>25</v>
      </c>
      <c r="L47" s="156"/>
      <c r="M47" s="156"/>
      <c r="N47" s="155">
        <v>1500</v>
      </c>
      <c r="O47" s="155"/>
      <c r="P47" s="155"/>
      <c r="Q47" s="157">
        <f>(CONCATENATE(segédtábla!S24))</f>
      </c>
      <c r="R47" s="157"/>
      <c r="S47" s="158">
        <f>SUM(segédtábla!U24)</f>
        <v>67.5</v>
      </c>
      <c r="T47" s="157">
        <f>(CONCATENATE(segédtábla!V24))</f>
      </c>
      <c r="U47" s="157" t="str">
        <f>(CONCATENATE(segédtábla!W24))</f>
        <v>1,2</v>
      </c>
      <c r="V47" s="158">
        <f>SUM(segédtábla!X24)</f>
        <v>81</v>
      </c>
      <c r="W47" s="159"/>
      <c r="X47" s="180">
        <f>SUM(segédtábla!Z24)</f>
        <v>81</v>
      </c>
      <c r="Y47" s="159"/>
      <c r="Z47" s="159"/>
      <c r="AA47" s="159"/>
      <c r="AB47" s="150"/>
      <c r="AC47" s="189"/>
      <c r="AD47" s="159">
        <v>1</v>
      </c>
      <c r="AE47" s="159">
        <v>2</v>
      </c>
      <c r="AF47" s="159">
        <v>67.5</v>
      </c>
      <c r="AG47" s="238" t="s">
        <v>122</v>
      </c>
      <c r="AH47" s="184">
        <v>0</v>
      </c>
      <c r="AI47" s="148"/>
      <c r="AJ47" s="159"/>
      <c r="AK47" s="159"/>
      <c r="AL47" s="159"/>
      <c r="AM47" s="159"/>
      <c r="AN47" s="159"/>
      <c r="AO47" s="189"/>
      <c r="AP47" s="189"/>
      <c r="AQ47" s="150"/>
      <c r="AR47" s="159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200">
        <f>X47</f>
        <v>81</v>
      </c>
      <c r="BG47" s="150"/>
      <c r="BH47" s="150"/>
      <c r="BI47" s="150"/>
      <c r="BJ47" s="159"/>
      <c r="BK47" s="159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265"/>
      <c r="CD47" s="198"/>
      <c r="CE47" s="150"/>
      <c r="CF47" s="150"/>
      <c r="CG47" s="150"/>
      <c r="CH47" s="150"/>
      <c r="CI47" s="150"/>
      <c r="CJ47" s="159"/>
      <c r="CK47" s="150"/>
      <c r="CL47" s="150"/>
      <c r="CM47" s="150"/>
      <c r="CN47" s="159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</row>
    <row r="48" spans="1:116" s="161" customFormat="1" ht="12.75" customHeight="1">
      <c r="A48" s="128">
        <v>42</v>
      </c>
      <c r="B48" s="148">
        <v>4</v>
      </c>
      <c r="C48" s="160">
        <v>14</v>
      </c>
      <c r="D48" s="150" t="s">
        <v>180</v>
      </c>
      <c r="E48" s="151">
        <v>1</v>
      </c>
      <c r="F48" s="151">
        <v>1</v>
      </c>
      <c r="G48" s="152">
        <v>0</v>
      </c>
      <c r="H48" s="153">
        <v>0</v>
      </c>
      <c r="I48" s="147" t="str">
        <f>CONCATENATE(segédtábla!H25)</f>
        <v>gyalogos</v>
      </c>
      <c r="J48" s="154">
        <f>CONCATENATE(segédtábla!I25,"",segédtábla!J25)</f>
      </c>
      <c r="K48" s="155">
        <v>9</v>
      </c>
      <c r="L48" s="156"/>
      <c r="M48" s="156"/>
      <c r="N48" s="155">
        <v>400</v>
      </c>
      <c r="O48" s="155"/>
      <c r="P48" s="155"/>
      <c r="Q48" s="157">
        <f>(CONCATENATE(segédtábla!S25))</f>
      </c>
      <c r="R48" s="157"/>
      <c r="S48" s="158">
        <f>SUM(segédtábla!U25)</f>
        <v>21.5</v>
      </c>
      <c r="T48" s="157" t="str">
        <f>(CONCATENATE(segédtábla!V25))</f>
        <v>1</v>
      </c>
      <c r="U48" s="157">
        <f>(CONCATENATE(segédtábla!W25))</f>
      </c>
      <c r="V48" s="158">
        <f>SUM(segédtábla!X25)</f>
        <v>21.5</v>
      </c>
      <c r="W48" s="159"/>
      <c r="X48" s="180">
        <f>SUM(segédtábla!Z25)</f>
        <v>21.5</v>
      </c>
      <c r="Y48" s="159"/>
      <c r="Z48" s="159"/>
      <c r="AA48" s="159"/>
      <c r="AB48" s="150"/>
      <c r="AC48" s="189"/>
      <c r="AD48" s="159">
        <v>2</v>
      </c>
      <c r="AE48" s="159">
        <v>7</v>
      </c>
      <c r="AF48" s="159">
        <v>21.5</v>
      </c>
      <c r="AG48" s="238" t="s">
        <v>118</v>
      </c>
      <c r="AH48" s="184">
        <v>3</v>
      </c>
      <c r="AI48" s="148"/>
      <c r="AJ48" s="159"/>
      <c r="AK48" s="159"/>
      <c r="AL48" s="159"/>
      <c r="AM48" s="159"/>
      <c r="AN48" s="159"/>
      <c r="AO48" s="189"/>
      <c r="AP48" s="189"/>
      <c r="AQ48" s="150"/>
      <c r="AR48" s="248">
        <f>X48+AH48</f>
        <v>24.5</v>
      </c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9"/>
      <c r="BK48" s="159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265"/>
      <c r="CD48" s="198"/>
      <c r="CE48" s="150"/>
      <c r="CF48" s="150"/>
      <c r="CG48" s="150"/>
      <c r="CH48" s="150"/>
      <c r="CI48" s="150"/>
      <c r="CJ48" s="248">
        <f>X48</f>
        <v>21.5</v>
      </c>
      <c r="CK48" s="150"/>
      <c r="CL48" s="150"/>
      <c r="CM48" s="150"/>
      <c r="CN48" s="159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</row>
    <row r="49" spans="1:116" s="161" customFormat="1" ht="12.75" customHeight="1">
      <c r="A49" s="128">
        <v>42</v>
      </c>
      <c r="B49" s="148">
        <v>4</v>
      </c>
      <c r="C49" s="160">
        <v>15</v>
      </c>
      <c r="D49" s="150" t="s">
        <v>181</v>
      </c>
      <c r="E49" s="151">
        <v>1</v>
      </c>
      <c r="F49" s="151">
        <v>1</v>
      </c>
      <c r="G49" s="152">
        <v>0</v>
      </c>
      <c r="H49" s="153">
        <v>0</v>
      </c>
      <c r="I49" s="147" t="s">
        <v>3</v>
      </c>
      <c r="J49" s="154"/>
      <c r="K49" s="155">
        <v>9</v>
      </c>
      <c r="L49" s="156"/>
      <c r="M49" s="156"/>
      <c r="N49" s="155">
        <v>350</v>
      </c>
      <c r="O49" s="155"/>
      <c r="P49" s="155"/>
      <c r="Q49" s="157"/>
      <c r="R49" s="157"/>
      <c r="S49" s="158">
        <v>20.5</v>
      </c>
      <c r="T49" s="157">
        <v>1</v>
      </c>
      <c r="U49" s="157"/>
      <c r="V49" s="158">
        <v>20.5</v>
      </c>
      <c r="W49" s="159"/>
      <c r="X49" s="180">
        <v>20.5</v>
      </c>
      <c r="Y49" s="159"/>
      <c r="Z49" s="159"/>
      <c r="AA49" s="159"/>
      <c r="AB49" s="150"/>
      <c r="AC49" s="189"/>
      <c r="AD49" s="159">
        <v>2</v>
      </c>
      <c r="AE49" s="159">
        <v>8</v>
      </c>
      <c r="AF49" s="159">
        <v>21</v>
      </c>
      <c r="AG49" s="238" t="s">
        <v>118</v>
      </c>
      <c r="AH49" s="184">
        <v>3</v>
      </c>
      <c r="AI49" s="148"/>
      <c r="AJ49" s="159"/>
      <c r="AK49" s="159"/>
      <c r="AL49" s="159"/>
      <c r="AM49" s="159"/>
      <c r="AN49" s="159"/>
      <c r="AO49" s="189"/>
      <c r="AP49" s="189"/>
      <c r="AQ49" s="150"/>
      <c r="AR49" s="248">
        <f>X49+AH49</f>
        <v>23.5</v>
      </c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9"/>
      <c r="BK49" s="159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265"/>
      <c r="CD49" s="198"/>
      <c r="CE49" s="150"/>
      <c r="CF49" s="150"/>
      <c r="CG49" s="150"/>
      <c r="CH49" s="150"/>
      <c r="CI49" s="150"/>
      <c r="CJ49" s="248">
        <f>X49</f>
        <v>20.5</v>
      </c>
      <c r="CK49" s="150"/>
      <c r="CL49" s="150"/>
      <c r="CM49" s="150"/>
      <c r="CN49" s="159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</row>
    <row r="50" spans="1:116" s="161" customFormat="1" ht="12.75" customHeight="1">
      <c r="A50" s="128">
        <v>44</v>
      </c>
      <c r="B50" s="148">
        <v>4</v>
      </c>
      <c r="C50" s="160">
        <v>19</v>
      </c>
      <c r="D50" s="150" t="s">
        <v>182</v>
      </c>
      <c r="E50" s="151">
        <v>1</v>
      </c>
      <c r="F50" s="151">
        <v>3</v>
      </c>
      <c r="G50" s="152">
        <v>1</v>
      </c>
      <c r="H50" s="153">
        <v>0</v>
      </c>
      <c r="I50" s="147" t="s">
        <v>131</v>
      </c>
      <c r="J50" s="154" t="s">
        <v>132</v>
      </c>
      <c r="K50" s="155">
        <v>76</v>
      </c>
      <c r="L50" s="156"/>
      <c r="M50" s="156"/>
      <c r="N50" s="155">
        <v>500</v>
      </c>
      <c r="O50" s="155"/>
      <c r="P50" s="155"/>
      <c r="Q50" s="157"/>
      <c r="R50" s="157"/>
      <c r="S50" s="158">
        <v>48</v>
      </c>
      <c r="T50" s="157">
        <v>1</v>
      </c>
      <c r="U50" s="157"/>
      <c r="V50" s="158">
        <v>48</v>
      </c>
      <c r="W50" s="159"/>
      <c r="X50" s="180">
        <v>48</v>
      </c>
      <c r="Y50" s="159"/>
      <c r="Z50" s="159"/>
      <c r="AA50" s="159"/>
      <c r="AB50" s="150"/>
      <c r="AC50" s="189"/>
      <c r="AD50" s="159">
        <v>1</v>
      </c>
      <c r="AE50" s="159">
        <v>2</v>
      </c>
      <c r="AF50" s="159">
        <v>43</v>
      </c>
      <c r="AG50" s="238" t="s">
        <v>122</v>
      </c>
      <c r="AH50" s="184">
        <v>0</v>
      </c>
      <c r="AI50" s="148"/>
      <c r="AJ50" s="159"/>
      <c r="AK50" s="159"/>
      <c r="AL50" s="159"/>
      <c r="AM50" s="159"/>
      <c r="AN50" s="159"/>
      <c r="AO50" s="189"/>
      <c r="AP50" s="189"/>
      <c r="AQ50" s="150"/>
      <c r="AR50" s="248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200">
        <f>X50</f>
        <v>48</v>
      </c>
      <c r="BG50" s="150"/>
      <c r="BH50" s="150"/>
      <c r="BI50" s="150"/>
      <c r="BJ50" s="159"/>
      <c r="BK50" s="159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265"/>
      <c r="CD50" s="198"/>
      <c r="CE50" s="150"/>
      <c r="CF50" s="150"/>
      <c r="CG50" s="150"/>
      <c r="CH50" s="150"/>
      <c r="CI50" s="150"/>
      <c r="CJ50" s="248"/>
      <c r="CK50" s="150"/>
      <c r="CL50" s="150"/>
      <c r="CM50" s="150"/>
      <c r="CN50" s="159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</row>
    <row r="51" spans="1:116" s="161" customFormat="1" ht="12.75" customHeight="1">
      <c r="A51" s="128">
        <v>45</v>
      </c>
      <c r="B51" s="148">
        <v>4</v>
      </c>
      <c r="C51" s="160">
        <v>22</v>
      </c>
      <c r="D51" s="150" t="s">
        <v>183</v>
      </c>
      <c r="E51" s="151">
        <v>1</v>
      </c>
      <c r="F51" s="151">
        <v>1</v>
      </c>
      <c r="G51" s="152">
        <v>0</v>
      </c>
      <c r="H51" s="153">
        <v>0</v>
      </c>
      <c r="I51" s="147" t="s">
        <v>3</v>
      </c>
      <c r="J51" s="154"/>
      <c r="K51" s="155">
        <v>8</v>
      </c>
      <c r="L51" s="156"/>
      <c r="M51" s="156"/>
      <c r="N51" s="155">
        <v>400</v>
      </c>
      <c r="O51" s="155"/>
      <c r="P51" s="155"/>
      <c r="Q51" s="157"/>
      <c r="R51" s="157"/>
      <c r="S51" s="158">
        <v>20</v>
      </c>
      <c r="T51" s="157">
        <v>1</v>
      </c>
      <c r="U51" s="157"/>
      <c r="V51" s="158">
        <v>20</v>
      </c>
      <c r="W51" s="159"/>
      <c r="X51" s="180">
        <v>20</v>
      </c>
      <c r="Y51" s="159"/>
      <c r="Z51" s="159"/>
      <c r="AA51" s="159"/>
      <c r="AB51" s="150"/>
      <c r="AC51" s="189"/>
      <c r="AD51" s="159">
        <v>2</v>
      </c>
      <c r="AE51" s="159">
        <v>5</v>
      </c>
      <c r="AF51" s="159">
        <v>20</v>
      </c>
      <c r="AG51" s="238" t="s">
        <v>118</v>
      </c>
      <c r="AH51" s="184">
        <v>3</v>
      </c>
      <c r="AI51" s="148"/>
      <c r="AJ51" s="159"/>
      <c r="AK51" s="159"/>
      <c r="AL51" s="159"/>
      <c r="AM51" s="159"/>
      <c r="AN51" s="159"/>
      <c r="AO51" s="189"/>
      <c r="AP51" s="189"/>
      <c r="AQ51" s="150"/>
      <c r="AR51" s="248">
        <f>X51</f>
        <v>20</v>
      </c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200"/>
      <c r="BG51" s="150"/>
      <c r="BH51" s="150"/>
      <c r="BI51" s="150"/>
      <c r="BJ51" s="159"/>
      <c r="BK51" s="159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265"/>
      <c r="CD51" s="198"/>
      <c r="CE51" s="150"/>
      <c r="CF51" s="150"/>
      <c r="CG51" s="150"/>
      <c r="CH51" s="150"/>
      <c r="CI51" s="150"/>
      <c r="CJ51" s="248">
        <f>X51</f>
        <v>20</v>
      </c>
      <c r="CK51" s="150"/>
      <c r="CL51" s="150"/>
      <c r="CM51" s="150"/>
      <c r="CN51" s="159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</row>
    <row r="52" spans="1:116" s="161" customFormat="1" ht="12.75" customHeight="1">
      <c r="A52" s="128">
        <v>46</v>
      </c>
      <c r="B52" s="148">
        <v>4</v>
      </c>
      <c r="C52" s="160">
        <v>26</v>
      </c>
      <c r="D52" s="150" t="s">
        <v>184</v>
      </c>
      <c r="E52" s="151">
        <v>1</v>
      </c>
      <c r="F52" s="151">
        <v>3</v>
      </c>
      <c r="G52" s="152">
        <v>1</v>
      </c>
      <c r="H52" s="153">
        <v>0</v>
      </c>
      <c r="I52" s="147" t="str">
        <f>CONCATENATE(segédtábla!H26)</f>
        <v>kerékpáros</v>
      </c>
      <c r="J52" s="154" t="str">
        <f>CONCATENATE(segédtábla!I26,"",segédtábla!J26)</f>
        <v>országúti</v>
      </c>
      <c r="K52" s="155">
        <v>114</v>
      </c>
      <c r="L52" s="156"/>
      <c r="M52" s="156"/>
      <c r="N52" s="155">
        <v>500</v>
      </c>
      <c r="O52" s="155"/>
      <c r="P52" s="155"/>
      <c r="Q52" s="157">
        <f>(CONCATENATE(segédtábla!S26))</f>
      </c>
      <c r="R52" s="157"/>
      <c r="S52" s="158">
        <f>SUM(segédtábla!U26)</f>
        <v>67</v>
      </c>
      <c r="T52" s="157" t="str">
        <f>(CONCATENATE(segédtábla!V26))</f>
        <v>1</v>
      </c>
      <c r="U52" s="157">
        <f>(CONCATENATE(segédtábla!W26))</f>
      </c>
      <c r="V52" s="158">
        <f>SUM(segédtábla!X26)</f>
        <v>67</v>
      </c>
      <c r="W52" s="159"/>
      <c r="X52" s="180">
        <f>SUM(segédtábla!Z26)</f>
        <v>67</v>
      </c>
      <c r="Y52" s="159"/>
      <c r="Z52" s="159"/>
      <c r="AA52" s="159"/>
      <c r="AB52" s="150"/>
      <c r="AC52" s="189"/>
      <c r="AD52" s="159">
        <v>1</v>
      </c>
      <c r="AE52" s="159">
        <v>2</v>
      </c>
      <c r="AF52" s="159">
        <v>62</v>
      </c>
      <c r="AG52" s="238" t="s">
        <v>122</v>
      </c>
      <c r="AH52" s="184">
        <v>0</v>
      </c>
      <c r="AI52" s="148"/>
      <c r="AJ52" s="159"/>
      <c r="AK52" s="159"/>
      <c r="AL52" s="159"/>
      <c r="AM52" s="159"/>
      <c r="AN52" s="159"/>
      <c r="AO52" s="189"/>
      <c r="AP52" s="189"/>
      <c r="AQ52" s="150"/>
      <c r="AR52" s="159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200">
        <f>X52</f>
        <v>67</v>
      </c>
      <c r="BG52" s="150"/>
      <c r="BH52" s="150"/>
      <c r="BI52" s="150"/>
      <c r="BJ52" s="159"/>
      <c r="BK52" s="159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265"/>
      <c r="CD52" s="198"/>
      <c r="CE52" s="150"/>
      <c r="CF52" s="150"/>
      <c r="CG52" s="150"/>
      <c r="CH52" s="150"/>
      <c r="CI52" s="150"/>
      <c r="CJ52" s="159"/>
      <c r="CK52" s="150"/>
      <c r="CL52" s="150"/>
      <c r="CM52" s="150"/>
      <c r="CN52" s="159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</row>
    <row r="53" spans="1:116" s="161" customFormat="1" ht="12.75" customHeight="1">
      <c r="A53" s="128">
        <v>47</v>
      </c>
      <c r="B53" s="148">
        <v>4</v>
      </c>
      <c r="C53" s="160">
        <v>28</v>
      </c>
      <c r="D53" s="150" t="s">
        <v>194</v>
      </c>
      <c r="E53" s="151">
        <v>1</v>
      </c>
      <c r="F53" s="151">
        <v>1</v>
      </c>
      <c r="G53" s="152">
        <v>1</v>
      </c>
      <c r="H53" s="153">
        <v>0</v>
      </c>
      <c r="I53" s="147" t="s">
        <v>3</v>
      </c>
      <c r="J53" s="154" t="s">
        <v>6</v>
      </c>
      <c r="K53" s="155">
        <v>50</v>
      </c>
      <c r="L53" s="156"/>
      <c r="M53" s="156"/>
      <c r="N53" s="155">
        <v>1300</v>
      </c>
      <c r="O53" s="155"/>
      <c r="P53" s="155"/>
      <c r="Q53" s="157"/>
      <c r="R53" s="157"/>
      <c r="S53" s="158">
        <v>101</v>
      </c>
      <c r="T53" s="157"/>
      <c r="U53" s="157">
        <v>1.4</v>
      </c>
      <c r="V53" s="158">
        <v>141.4</v>
      </c>
      <c r="W53" s="159"/>
      <c r="X53" s="180">
        <v>141.4</v>
      </c>
      <c r="Y53" s="159"/>
      <c r="Z53" s="159"/>
      <c r="AA53" s="159"/>
      <c r="AB53" s="150"/>
      <c r="AC53" s="189"/>
      <c r="AD53" s="159">
        <v>2</v>
      </c>
      <c r="AE53" s="159">
        <v>2</v>
      </c>
      <c r="AF53" s="159">
        <v>101</v>
      </c>
      <c r="AG53" s="238" t="s">
        <v>171</v>
      </c>
      <c r="AH53" s="184">
        <v>0</v>
      </c>
      <c r="AI53" s="148"/>
      <c r="AJ53" s="159"/>
      <c r="AK53" s="159"/>
      <c r="AL53" s="159"/>
      <c r="AM53" s="159"/>
      <c r="AN53" s="159"/>
      <c r="AO53" s="189"/>
      <c r="AP53" s="189"/>
      <c r="AQ53" s="150"/>
      <c r="AR53" s="159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200">
        <f>X53</f>
        <v>141.4</v>
      </c>
      <c r="BD53" s="150"/>
      <c r="BE53" s="150"/>
      <c r="BF53" s="200"/>
      <c r="BG53" s="150"/>
      <c r="BH53" s="150"/>
      <c r="BI53" s="150"/>
      <c r="BJ53" s="159"/>
      <c r="BK53" s="159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265"/>
      <c r="CD53" s="198"/>
      <c r="CE53" s="150"/>
      <c r="CF53" s="150"/>
      <c r="CG53" s="150"/>
      <c r="CH53" s="150"/>
      <c r="CI53" s="150"/>
      <c r="CJ53" s="159"/>
      <c r="CK53" s="150"/>
      <c r="CL53" s="150"/>
      <c r="CM53" s="150"/>
      <c r="CN53" s="159"/>
      <c r="CO53" s="200">
        <f>X53</f>
        <v>141.4</v>
      </c>
      <c r="CP53" s="20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</row>
    <row r="54" spans="1:116" s="161" customFormat="1" ht="12.75" customHeight="1">
      <c r="A54" s="128">
        <v>48</v>
      </c>
      <c r="B54" s="148">
        <v>4</v>
      </c>
      <c r="C54" s="160" t="s">
        <v>231</v>
      </c>
      <c r="D54" s="150" t="s">
        <v>232</v>
      </c>
      <c r="E54" s="151">
        <v>3</v>
      </c>
      <c r="F54" s="151">
        <v>3</v>
      </c>
      <c r="G54" s="152">
        <v>1</v>
      </c>
      <c r="H54" s="153">
        <v>0</v>
      </c>
      <c r="I54" s="147" t="s">
        <v>131</v>
      </c>
      <c r="J54" s="154" t="s">
        <v>132</v>
      </c>
      <c r="K54" s="155">
        <v>106</v>
      </c>
      <c r="L54" s="156"/>
      <c r="M54" s="156"/>
      <c r="N54" s="155">
        <v>780</v>
      </c>
      <c r="O54" s="155"/>
      <c r="P54" s="155"/>
      <c r="Q54" s="157"/>
      <c r="R54" s="157"/>
      <c r="S54" s="158">
        <v>68.6</v>
      </c>
      <c r="T54" s="157">
        <v>1</v>
      </c>
      <c r="U54" s="157"/>
      <c r="V54" s="158">
        <v>68.6</v>
      </c>
      <c r="W54" s="159">
        <v>6</v>
      </c>
      <c r="X54" s="180">
        <v>74.6</v>
      </c>
      <c r="Y54" s="159"/>
      <c r="Z54" s="159"/>
      <c r="AA54" s="159"/>
      <c r="AB54" s="150"/>
      <c r="AC54" s="189"/>
      <c r="AD54" s="159">
        <v>6</v>
      </c>
      <c r="AE54" s="159">
        <v>12</v>
      </c>
      <c r="AF54" s="159">
        <v>107</v>
      </c>
      <c r="AG54" s="238" t="s">
        <v>233</v>
      </c>
      <c r="AH54" s="184">
        <v>15</v>
      </c>
      <c r="AI54" s="148"/>
      <c r="AJ54" s="159"/>
      <c r="AK54" s="159"/>
      <c r="AL54" s="248">
        <f>X54</f>
        <v>74.6</v>
      </c>
      <c r="AM54" s="248">
        <f>X54</f>
        <v>74.6</v>
      </c>
      <c r="AN54" s="159"/>
      <c r="AO54" s="189"/>
      <c r="AP54" s="189"/>
      <c r="AQ54" s="150"/>
      <c r="AR54" s="159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200"/>
      <c r="BD54" s="150"/>
      <c r="BE54" s="150"/>
      <c r="BF54" s="200"/>
      <c r="BG54" s="150"/>
      <c r="BH54" s="150"/>
      <c r="BI54" s="150"/>
      <c r="BJ54" s="159"/>
      <c r="BK54" s="248">
        <f>X54</f>
        <v>74.6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271">
        <f>X54</f>
        <v>74.6</v>
      </c>
      <c r="CD54" s="198"/>
      <c r="CE54" s="150"/>
      <c r="CF54" s="150"/>
      <c r="CG54" s="150"/>
      <c r="CH54" s="150"/>
      <c r="CI54" s="150"/>
      <c r="CJ54" s="248">
        <f>X54+AH54</f>
        <v>89.6</v>
      </c>
      <c r="CK54" s="150"/>
      <c r="CL54" s="150"/>
      <c r="CM54" s="150"/>
      <c r="CN54" s="248">
        <f>X54</f>
        <v>74.6</v>
      </c>
      <c r="CO54" s="200"/>
      <c r="CP54" s="20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</row>
    <row r="55" spans="1:116" s="161" customFormat="1" ht="12.75" customHeight="1">
      <c r="A55" s="128"/>
      <c r="B55" s="148"/>
      <c r="C55" s="160"/>
      <c r="D55" s="150"/>
      <c r="E55" s="151"/>
      <c r="F55" s="151">
        <v>3</v>
      </c>
      <c r="G55" s="152">
        <v>2</v>
      </c>
      <c r="H55" s="153">
        <v>0</v>
      </c>
      <c r="I55" s="147" t="s">
        <v>131</v>
      </c>
      <c r="J55" s="154" t="s">
        <v>230</v>
      </c>
      <c r="K55" s="155">
        <v>28</v>
      </c>
      <c r="L55" s="156"/>
      <c r="M55" s="156"/>
      <c r="N55" s="155">
        <v>100</v>
      </c>
      <c r="O55" s="155"/>
      <c r="P55" s="155"/>
      <c r="Q55" s="157"/>
      <c r="R55" s="157"/>
      <c r="S55" s="158">
        <v>30</v>
      </c>
      <c r="T55" s="157">
        <v>1</v>
      </c>
      <c r="U55" s="157"/>
      <c r="V55" s="158">
        <v>30</v>
      </c>
      <c r="W55" s="159"/>
      <c r="X55" s="180">
        <v>30</v>
      </c>
      <c r="Y55" s="159"/>
      <c r="Z55" s="159"/>
      <c r="AA55" s="159"/>
      <c r="AB55" s="150"/>
      <c r="AC55" s="189"/>
      <c r="AD55" s="159"/>
      <c r="AE55" s="159"/>
      <c r="AF55" s="159"/>
      <c r="AG55" s="238"/>
      <c r="AH55" s="184"/>
      <c r="AI55" s="148"/>
      <c r="AJ55" s="159"/>
      <c r="AK55" s="159"/>
      <c r="AL55" s="248">
        <f>X55</f>
        <v>30</v>
      </c>
      <c r="AM55" s="248">
        <f>X55</f>
        <v>30</v>
      </c>
      <c r="AN55" s="159"/>
      <c r="AO55" s="189"/>
      <c r="AP55" s="189"/>
      <c r="AQ55" s="150"/>
      <c r="AR55" s="159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200"/>
      <c r="BD55" s="150"/>
      <c r="BE55" s="150"/>
      <c r="BF55" s="200"/>
      <c r="BG55" s="150"/>
      <c r="BH55" s="150"/>
      <c r="BI55" s="150"/>
      <c r="BJ55" s="159"/>
      <c r="BK55" s="248">
        <f>X55</f>
        <v>30</v>
      </c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271">
        <f>X55</f>
        <v>30</v>
      </c>
      <c r="CD55" s="198"/>
      <c r="CE55" s="150"/>
      <c r="CF55" s="150"/>
      <c r="CG55" s="150"/>
      <c r="CH55" s="150"/>
      <c r="CI55" s="150"/>
      <c r="CJ55" s="248">
        <f>X55</f>
        <v>30</v>
      </c>
      <c r="CK55" s="150"/>
      <c r="CL55" s="150"/>
      <c r="CM55" s="150"/>
      <c r="CN55" s="248">
        <f>X55</f>
        <v>30</v>
      </c>
      <c r="CO55" s="200"/>
      <c r="CP55" s="20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</row>
    <row r="56" spans="1:116" s="161" customFormat="1" ht="12.75" customHeight="1">
      <c r="A56" s="128"/>
      <c r="B56" s="148"/>
      <c r="C56" s="160"/>
      <c r="D56" s="150"/>
      <c r="E56" s="151"/>
      <c r="F56" s="151">
        <v>6</v>
      </c>
      <c r="G56" s="152">
        <v>1</v>
      </c>
      <c r="H56" s="153">
        <v>0</v>
      </c>
      <c r="I56" s="147" t="s">
        <v>200</v>
      </c>
      <c r="J56" s="154"/>
      <c r="K56" s="155"/>
      <c r="L56" s="156"/>
      <c r="M56" s="156"/>
      <c r="N56" s="155"/>
      <c r="O56" s="155"/>
      <c r="P56" s="155">
        <v>1</v>
      </c>
      <c r="Q56" s="157"/>
      <c r="R56" s="157"/>
      <c r="S56" s="158">
        <v>7</v>
      </c>
      <c r="T56" s="157">
        <v>1</v>
      </c>
      <c r="U56" s="157"/>
      <c r="V56" s="158">
        <v>7</v>
      </c>
      <c r="W56" s="159"/>
      <c r="X56" s="180">
        <v>7</v>
      </c>
      <c r="Y56" s="159"/>
      <c r="Z56" s="159"/>
      <c r="AA56" s="159"/>
      <c r="AB56" s="150"/>
      <c r="AC56" s="189"/>
      <c r="AD56" s="159"/>
      <c r="AE56" s="159"/>
      <c r="AF56" s="159"/>
      <c r="AG56" s="238"/>
      <c r="AH56" s="184"/>
      <c r="AI56" s="148"/>
      <c r="AJ56" s="159"/>
      <c r="AK56" s="159"/>
      <c r="AL56" s="248">
        <f>X56</f>
        <v>7</v>
      </c>
      <c r="AM56" s="248">
        <f>X56</f>
        <v>7</v>
      </c>
      <c r="AN56" s="159"/>
      <c r="AO56" s="189"/>
      <c r="AP56" s="189"/>
      <c r="AQ56" s="150"/>
      <c r="AR56" s="159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200"/>
      <c r="BD56" s="150"/>
      <c r="BE56" s="150"/>
      <c r="BF56" s="200"/>
      <c r="BG56" s="150"/>
      <c r="BH56" s="150"/>
      <c r="BI56" s="150"/>
      <c r="BJ56" s="159"/>
      <c r="BK56" s="248">
        <f>X56</f>
        <v>7</v>
      </c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271">
        <f>X56</f>
        <v>7</v>
      </c>
      <c r="CD56" s="198"/>
      <c r="CE56" s="150"/>
      <c r="CF56" s="150"/>
      <c r="CG56" s="150"/>
      <c r="CH56" s="150"/>
      <c r="CI56" s="150"/>
      <c r="CJ56" s="248">
        <f>X56</f>
        <v>7</v>
      </c>
      <c r="CK56" s="150"/>
      <c r="CL56" s="150"/>
      <c r="CM56" s="150"/>
      <c r="CN56" s="248">
        <f>X56</f>
        <v>7</v>
      </c>
      <c r="CO56" s="200"/>
      <c r="CP56" s="20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</row>
    <row r="57" spans="1:116" s="161" customFormat="1" ht="12.75" customHeight="1">
      <c r="A57" s="128">
        <v>49</v>
      </c>
      <c r="B57" s="148">
        <v>4</v>
      </c>
      <c r="C57" s="160" t="s">
        <v>185</v>
      </c>
      <c r="D57" s="150" t="s">
        <v>186</v>
      </c>
      <c r="E57" s="151">
        <v>4</v>
      </c>
      <c r="F57" s="151">
        <v>1</v>
      </c>
      <c r="G57" s="152">
        <v>0</v>
      </c>
      <c r="H57" s="153">
        <v>0</v>
      </c>
      <c r="I57" s="147" t="str">
        <f>CONCATENATE(segédtábla!H27)</f>
        <v>gyalogos</v>
      </c>
      <c r="J57" s="154">
        <f>CONCATENATE(segédtábla!I27,"",segédtábla!J27)</f>
      </c>
      <c r="K57" s="155">
        <v>5</v>
      </c>
      <c r="L57" s="156"/>
      <c r="M57" s="156"/>
      <c r="N57" s="155">
        <v>600</v>
      </c>
      <c r="O57" s="155"/>
      <c r="P57" s="155"/>
      <c r="Q57" s="157">
        <f>(CONCATENATE(segédtábla!S27))</f>
      </c>
      <c r="R57" s="157"/>
      <c r="S57" s="158">
        <f>SUM(segédtábla!U27)</f>
        <v>19.5</v>
      </c>
      <c r="T57" s="157" t="str">
        <f>(CONCATENATE(segédtábla!V27))</f>
        <v>1</v>
      </c>
      <c r="U57" s="157">
        <f>(CONCATENATE(segédtábla!W27))</f>
      </c>
      <c r="V57" s="158">
        <f>SUM(segédtábla!X27)</f>
        <v>19.5</v>
      </c>
      <c r="W57" s="159">
        <v>4</v>
      </c>
      <c r="X57" s="180">
        <f>SUM(segédtábla!Z27)</f>
        <v>23.5</v>
      </c>
      <c r="Y57" s="159"/>
      <c r="Z57" s="159"/>
      <c r="AA57" s="159"/>
      <c r="AB57" s="150"/>
      <c r="AC57" s="189"/>
      <c r="AD57" s="159">
        <v>2</v>
      </c>
      <c r="AE57" s="159">
        <v>2</v>
      </c>
      <c r="AF57" s="159">
        <v>56.5</v>
      </c>
      <c r="AG57" s="238" t="s">
        <v>118</v>
      </c>
      <c r="AH57" s="184">
        <v>0</v>
      </c>
      <c r="AI57" s="148"/>
      <c r="AJ57" s="159"/>
      <c r="AK57" s="159"/>
      <c r="AL57" s="159"/>
      <c r="AM57" s="159"/>
      <c r="AN57" s="159"/>
      <c r="AO57" s="189"/>
      <c r="AP57" s="189"/>
      <c r="AQ57" s="150"/>
      <c r="AR57" s="248">
        <f>X57</f>
        <v>23.5</v>
      </c>
      <c r="AS57" s="150"/>
      <c r="AT57" s="200">
        <f>X57</f>
        <v>23.5</v>
      </c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9"/>
      <c r="BK57" s="159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265"/>
      <c r="CD57" s="198"/>
      <c r="CE57" s="150"/>
      <c r="CF57" s="150"/>
      <c r="CG57" s="150"/>
      <c r="CH57" s="150"/>
      <c r="CI57" s="150"/>
      <c r="CJ57" s="159"/>
      <c r="CK57" s="150"/>
      <c r="CL57" s="150"/>
      <c r="CM57" s="150"/>
      <c r="CN57" s="159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</row>
    <row r="58" spans="1:116" s="161" customFormat="1" ht="12.75" customHeight="1">
      <c r="A58" s="128"/>
      <c r="B58" s="148">
        <v>5</v>
      </c>
      <c r="C58" s="160">
        <v>-1</v>
      </c>
      <c r="D58" s="150"/>
      <c r="E58" s="151"/>
      <c r="F58" s="151">
        <v>3</v>
      </c>
      <c r="G58" s="152">
        <v>2</v>
      </c>
      <c r="H58" s="153">
        <v>0</v>
      </c>
      <c r="I58" s="147" t="str">
        <f>CONCATENATE(segédtábla!H28)</f>
        <v>kerékpáros</v>
      </c>
      <c r="J58" s="154" t="str">
        <f>CONCATENATE(segédtábla!I28,"",segédtábla!J28)</f>
        <v>terep</v>
      </c>
      <c r="K58" s="155">
        <v>25</v>
      </c>
      <c r="L58" s="156"/>
      <c r="M58" s="156"/>
      <c r="N58" s="155">
        <v>400</v>
      </c>
      <c r="O58" s="155"/>
      <c r="P58" s="155"/>
      <c r="Q58" s="157">
        <f>(CONCATENATE(segédtábla!S28))</f>
      </c>
      <c r="R58" s="157"/>
      <c r="S58" s="158">
        <f>SUM(segédtábla!U28)</f>
        <v>33</v>
      </c>
      <c r="T58" s="157" t="str">
        <f>(CONCATENATE(segédtábla!V28))</f>
        <v>1</v>
      </c>
      <c r="U58" s="157">
        <f>(CONCATENATE(segédtábla!W28))</f>
      </c>
      <c r="V58" s="158">
        <f>SUM(segédtábla!X28)</f>
        <v>33</v>
      </c>
      <c r="W58" s="159"/>
      <c r="X58" s="180">
        <f>SUM(segédtábla!Z28)</f>
        <v>33</v>
      </c>
      <c r="Y58" s="159"/>
      <c r="Z58" s="159"/>
      <c r="AA58" s="159"/>
      <c r="AB58" s="150"/>
      <c r="AC58" s="189"/>
      <c r="AD58" s="159"/>
      <c r="AE58" s="159"/>
      <c r="AF58" s="159"/>
      <c r="AG58" s="238"/>
      <c r="AH58" s="184"/>
      <c r="AI58" s="148"/>
      <c r="AJ58" s="159"/>
      <c r="AK58" s="159"/>
      <c r="AL58" s="159"/>
      <c r="AM58" s="159"/>
      <c r="AN58" s="159"/>
      <c r="AO58" s="189"/>
      <c r="AP58" s="189"/>
      <c r="AQ58" s="150"/>
      <c r="AR58" s="248">
        <f>X58</f>
        <v>33</v>
      </c>
      <c r="AS58" s="150"/>
      <c r="AT58" s="200">
        <f>X58</f>
        <v>33</v>
      </c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9"/>
      <c r="BK58" s="159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265"/>
      <c r="CD58" s="198"/>
      <c r="CE58" s="150"/>
      <c r="CF58" s="150"/>
      <c r="CG58" s="150"/>
      <c r="CH58" s="150"/>
      <c r="CI58" s="150"/>
      <c r="CJ58" s="159"/>
      <c r="CK58" s="150"/>
      <c r="CL58" s="150"/>
      <c r="CM58" s="150"/>
      <c r="CN58" s="159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</row>
    <row r="59" spans="1:116" s="161" customFormat="1" ht="12.75" customHeight="1">
      <c r="A59" s="128">
        <v>50</v>
      </c>
      <c r="B59" s="148">
        <v>4</v>
      </c>
      <c r="C59" s="160">
        <v>29</v>
      </c>
      <c r="D59" s="150" t="s">
        <v>187</v>
      </c>
      <c r="E59" s="151">
        <v>1</v>
      </c>
      <c r="F59" s="151">
        <v>3</v>
      </c>
      <c r="G59" s="152">
        <v>1</v>
      </c>
      <c r="H59" s="153">
        <v>0</v>
      </c>
      <c r="I59" s="147" t="s">
        <v>131</v>
      </c>
      <c r="J59" s="154" t="s">
        <v>132</v>
      </c>
      <c r="K59" s="155">
        <v>54</v>
      </c>
      <c r="L59" s="156"/>
      <c r="M59" s="156"/>
      <c r="N59" s="155">
        <v>650</v>
      </c>
      <c r="O59" s="155"/>
      <c r="P59" s="155"/>
      <c r="Q59" s="157"/>
      <c r="R59" s="157"/>
      <c r="S59" s="158">
        <v>40</v>
      </c>
      <c r="T59" s="157">
        <v>1</v>
      </c>
      <c r="U59" s="157"/>
      <c r="V59" s="158">
        <v>40</v>
      </c>
      <c r="W59" s="159"/>
      <c r="X59" s="180">
        <v>40</v>
      </c>
      <c r="Y59" s="159"/>
      <c r="Z59" s="159"/>
      <c r="AA59" s="159"/>
      <c r="AB59" s="150"/>
      <c r="AC59" s="189"/>
      <c r="AD59" s="159">
        <v>3</v>
      </c>
      <c r="AE59" s="159">
        <v>3</v>
      </c>
      <c r="AF59" s="159">
        <v>33.5</v>
      </c>
      <c r="AG59" s="238" t="s">
        <v>122</v>
      </c>
      <c r="AH59" s="184">
        <v>0</v>
      </c>
      <c r="AI59" s="148"/>
      <c r="AJ59" s="159"/>
      <c r="AK59" s="159"/>
      <c r="AL59" s="159"/>
      <c r="AM59" s="159"/>
      <c r="AN59" s="159"/>
      <c r="AO59" s="189"/>
      <c r="AP59" s="189"/>
      <c r="AQ59" s="150"/>
      <c r="AR59" s="159"/>
      <c r="AS59" s="150"/>
      <c r="AT59" s="150"/>
      <c r="AU59" s="150"/>
      <c r="AV59" s="150"/>
      <c r="AW59" s="150"/>
      <c r="AX59" s="150"/>
      <c r="AY59" s="150"/>
      <c r="AZ59" s="150"/>
      <c r="BA59" s="200">
        <f>X59</f>
        <v>40</v>
      </c>
      <c r="BB59" s="150"/>
      <c r="BC59" s="150"/>
      <c r="BD59" s="150"/>
      <c r="BE59" s="150"/>
      <c r="BF59" s="200">
        <f>X59</f>
        <v>40</v>
      </c>
      <c r="BG59" s="200">
        <f>X59</f>
        <v>40</v>
      </c>
      <c r="BH59" s="150"/>
      <c r="BI59" s="150"/>
      <c r="BJ59" s="159"/>
      <c r="BK59" s="159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265"/>
      <c r="CD59" s="198"/>
      <c r="CE59" s="150"/>
      <c r="CF59" s="150"/>
      <c r="CG59" s="150"/>
      <c r="CH59" s="150"/>
      <c r="CI59" s="150"/>
      <c r="CJ59" s="159"/>
      <c r="CK59" s="150"/>
      <c r="CL59" s="150"/>
      <c r="CM59" s="150"/>
      <c r="CN59" s="159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</row>
    <row r="60" spans="1:116" s="161" customFormat="1" ht="12.75" customHeight="1">
      <c r="A60" s="128">
        <v>51</v>
      </c>
      <c r="B60" s="148">
        <v>5</v>
      </c>
      <c r="C60" s="160">
        <v>1</v>
      </c>
      <c r="D60" s="150" t="s">
        <v>196</v>
      </c>
      <c r="E60" s="151">
        <v>1</v>
      </c>
      <c r="F60" s="151">
        <v>1</v>
      </c>
      <c r="G60" s="152">
        <v>0</v>
      </c>
      <c r="H60" s="153">
        <v>0</v>
      </c>
      <c r="I60" s="147" t="s">
        <v>3</v>
      </c>
      <c r="J60" s="154"/>
      <c r="K60" s="155">
        <v>8</v>
      </c>
      <c r="L60" s="156"/>
      <c r="M60" s="156"/>
      <c r="N60" s="155">
        <v>450</v>
      </c>
      <c r="O60" s="155"/>
      <c r="P60" s="155"/>
      <c r="Q60" s="157"/>
      <c r="R60" s="157"/>
      <c r="S60" s="158">
        <v>21</v>
      </c>
      <c r="T60" s="157">
        <v>1</v>
      </c>
      <c r="U60" s="157"/>
      <c r="V60" s="158">
        <v>21</v>
      </c>
      <c r="W60" s="159"/>
      <c r="X60" s="180">
        <v>21</v>
      </c>
      <c r="Y60" s="159"/>
      <c r="Z60" s="159"/>
      <c r="AA60" s="159"/>
      <c r="AB60" s="150"/>
      <c r="AC60" s="189"/>
      <c r="AD60" s="159">
        <v>1</v>
      </c>
      <c r="AE60" s="159">
        <v>2</v>
      </c>
      <c r="AF60" s="159">
        <v>21</v>
      </c>
      <c r="AG60" s="238" t="s">
        <v>122</v>
      </c>
      <c r="AH60" s="184">
        <v>0</v>
      </c>
      <c r="AI60" s="148"/>
      <c r="AJ60" s="159"/>
      <c r="AK60" s="159"/>
      <c r="AL60" s="159"/>
      <c r="AM60" s="159"/>
      <c r="AN60" s="159"/>
      <c r="AO60" s="189"/>
      <c r="AP60" s="189"/>
      <c r="AQ60" s="150"/>
      <c r="AR60" s="159"/>
      <c r="AS60" s="150"/>
      <c r="AT60" s="150"/>
      <c r="AU60" s="150"/>
      <c r="AV60" s="150"/>
      <c r="AW60" s="150"/>
      <c r="AX60" s="150"/>
      <c r="AY60" s="150"/>
      <c r="AZ60" s="150"/>
      <c r="BA60" s="200"/>
      <c r="BB60" s="150"/>
      <c r="BC60" s="150"/>
      <c r="BD60" s="150"/>
      <c r="BE60" s="150"/>
      <c r="BF60" s="200">
        <f>X60</f>
        <v>21</v>
      </c>
      <c r="BG60" s="200"/>
      <c r="BH60" s="150"/>
      <c r="BI60" s="150"/>
      <c r="BJ60" s="159"/>
      <c r="BK60" s="159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265"/>
      <c r="CD60" s="198"/>
      <c r="CE60" s="150"/>
      <c r="CF60" s="150"/>
      <c r="CG60" s="150"/>
      <c r="CH60" s="150"/>
      <c r="CI60" s="150"/>
      <c r="CJ60" s="159"/>
      <c r="CK60" s="150"/>
      <c r="CL60" s="150"/>
      <c r="CM60" s="150"/>
      <c r="CN60" s="159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</row>
    <row r="61" spans="1:116" s="161" customFormat="1" ht="12.75" customHeight="1">
      <c r="A61" s="128">
        <v>52</v>
      </c>
      <c r="B61" s="148">
        <v>5</v>
      </c>
      <c r="C61" s="160">
        <v>5</v>
      </c>
      <c r="D61" s="150" t="s">
        <v>188</v>
      </c>
      <c r="E61" s="151">
        <v>1</v>
      </c>
      <c r="F61" s="151">
        <v>1</v>
      </c>
      <c r="G61" s="152">
        <v>0</v>
      </c>
      <c r="H61" s="153">
        <v>0</v>
      </c>
      <c r="I61" s="147" t="s">
        <v>3</v>
      </c>
      <c r="J61" s="154"/>
      <c r="K61" s="155">
        <v>8</v>
      </c>
      <c r="L61" s="156"/>
      <c r="M61" s="156"/>
      <c r="N61" s="155">
        <v>400</v>
      </c>
      <c r="O61" s="155"/>
      <c r="P61" s="155"/>
      <c r="Q61" s="157"/>
      <c r="R61" s="157"/>
      <c r="S61" s="158">
        <v>20</v>
      </c>
      <c r="T61" s="157">
        <v>1</v>
      </c>
      <c r="U61" s="157"/>
      <c r="V61" s="158">
        <v>20</v>
      </c>
      <c r="W61" s="159"/>
      <c r="X61" s="180">
        <v>20</v>
      </c>
      <c r="Y61" s="159"/>
      <c r="Z61" s="159"/>
      <c r="AA61" s="159"/>
      <c r="AB61" s="150"/>
      <c r="AC61" s="189"/>
      <c r="AD61" s="159">
        <v>2</v>
      </c>
      <c r="AE61" s="159">
        <v>6</v>
      </c>
      <c r="AF61" s="159">
        <v>20</v>
      </c>
      <c r="AG61" s="238" t="s">
        <v>118</v>
      </c>
      <c r="AH61" s="184">
        <v>3</v>
      </c>
      <c r="AI61" s="148"/>
      <c r="AJ61" s="159"/>
      <c r="AK61" s="159"/>
      <c r="AL61" s="159"/>
      <c r="AM61" s="159"/>
      <c r="AN61" s="159"/>
      <c r="AO61" s="189"/>
      <c r="AP61" s="189"/>
      <c r="AQ61" s="150"/>
      <c r="AR61" s="248">
        <f>X61+AH61</f>
        <v>23</v>
      </c>
      <c r="AS61" s="150"/>
      <c r="AT61" s="150"/>
      <c r="AU61" s="150"/>
      <c r="AV61" s="150"/>
      <c r="AW61" s="150"/>
      <c r="AX61" s="150"/>
      <c r="AY61" s="150"/>
      <c r="AZ61" s="150"/>
      <c r="BA61" s="200"/>
      <c r="BB61" s="150"/>
      <c r="BC61" s="150"/>
      <c r="BD61" s="150"/>
      <c r="BE61" s="150"/>
      <c r="BF61" s="200"/>
      <c r="BG61" s="200"/>
      <c r="BH61" s="150"/>
      <c r="BI61" s="150"/>
      <c r="BJ61" s="159"/>
      <c r="BK61" s="159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265"/>
      <c r="CD61" s="198"/>
      <c r="CE61" s="150"/>
      <c r="CF61" s="150"/>
      <c r="CG61" s="150"/>
      <c r="CH61" s="150"/>
      <c r="CI61" s="150"/>
      <c r="CJ61" s="248">
        <f>X61</f>
        <v>20</v>
      </c>
      <c r="CK61" s="150"/>
      <c r="CL61" s="150"/>
      <c r="CM61" s="150"/>
      <c r="CN61" s="159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</row>
    <row r="62" spans="1:116" s="161" customFormat="1" ht="12.75" customHeight="1">
      <c r="A62" s="128">
        <v>53</v>
      </c>
      <c r="B62" s="148">
        <v>5</v>
      </c>
      <c r="C62" s="160">
        <v>5</v>
      </c>
      <c r="D62" s="150" t="s">
        <v>195</v>
      </c>
      <c r="E62" s="151">
        <v>1</v>
      </c>
      <c r="F62" s="151">
        <v>1</v>
      </c>
      <c r="G62" s="152">
        <v>1</v>
      </c>
      <c r="H62" s="153">
        <v>0</v>
      </c>
      <c r="I62" s="147" t="s">
        <v>3</v>
      </c>
      <c r="J62" s="154" t="s">
        <v>6</v>
      </c>
      <c r="K62" s="155">
        <v>48.5</v>
      </c>
      <c r="L62" s="156"/>
      <c r="M62" s="156"/>
      <c r="N62" s="155">
        <v>1500</v>
      </c>
      <c r="O62" s="155"/>
      <c r="P62" s="155"/>
      <c r="Q62" s="157"/>
      <c r="R62" s="157"/>
      <c r="S62" s="158">
        <v>102.75</v>
      </c>
      <c r="T62" s="157"/>
      <c r="U62" s="157">
        <v>1.4</v>
      </c>
      <c r="V62" s="158">
        <v>143.85</v>
      </c>
      <c r="W62" s="159"/>
      <c r="X62" s="180">
        <v>143.9</v>
      </c>
      <c r="Y62" s="159"/>
      <c r="Z62" s="159"/>
      <c r="AA62" s="159"/>
      <c r="AB62" s="150"/>
      <c r="AC62" s="189"/>
      <c r="AD62" s="159">
        <v>1</v>
      </c>
      <c r="AE62" s="159">
        <v>1</v>
      </c>
      <c r="AF62" s="159">
        <v>144</v>
      </c>
      <c r="AG62" s="238" t="s">
        <v>136</v>
      </c>
      <c r="AH62" s="184">
        <v>0</v>
      </c>
      <c r="AI62" s="148"/>
      <c r="AJ62" s="159"/>
      <c r="AK62" s="159"/>
      <c r="AL62" s="159"/>
      <c r="AM62" s="159"/>
      <c r="AN62" s="159"/>
      <c r="AO62" s="189"/>
      <c r="AP62" s="189"/>
      <c r="AQ62" s="150"/>
      <c r="AR62" s="248"/>
      <c r="AS62" s="150"/>
      <c r="AT62" s="150"/>
      <c r="AU62" s="150"/>
      <c r="AV62" s="150"/>
      <c r="AW62" s="150"/>
      <c r="AX62" s="150"/>
      <c r="AY62" s="150"/>
      <c r="AZ62" s="150"/>
      <c r="BA62" s="200"/>
      <c r="BB62" s="150"/>
      <c r="BC62" s="150"/>
      <c r="BD62" s="150"/>
      <c r="BE62" s="150"/>
      <c r="BF62" s="200"/>
      <c r="BG62" s="200"/>
      <c r="BH62" s="150"/>
      <c r="BI62" s="150"/>
      <c r="BJ62" s="159"/>
      <c r="BK62" s="159"/>
      <c r="BL62" s="150"/>
      <c r="BM62" s="150"/>
      <c r="BN62" s="150"/>
      <c r="BO62" s="150"/>
      <c r="BP62" s="150"/>
      <c r="BQ62" s="150"/>
      <c r="BR62" s="150"/>
      <c r="BS62" s="150"/>
      <c r="BT62" s="150"/>
      <c r="BU62" s="200">
        <f>X62</f>
        <v>143.9</v>
      </c>
      <c r="BV62" s="150"/>
      <c r="BW62" s="150"/>
      <c r="BX62" s="150"/>
      <c r="BY62" s="150"/>
      <c r="BZ62" s="150"/>
      <c r="CA62" s="150"/>
      <c r="CB62" s="150"/>
      <c r="CC62" s="265"/>
      <c r="CD62" s="198"/>
      <c r="CE62" s="150"/>
      <c r="CF62" s="150"/>
      <c r="CG62" s="150"/>
      <c r="CH62" s="150"/>
      <c r="CI62" s="150"/>
      <c r="CJ62" s="248"/>
      <c r="CK62" s="150"/>
      <c r="CL62" s="150"/>
      <c r="CM62" s="150"/>
      <c r="CN62" s="159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</row>
    <row r="63" spans="1:116" s="161" customFormat="1" ht="12.75" customHeight="1">
      <c r="A63" s="128">
        <v>54</v>
      </c>
      <c r="B63" s="148">
        <v>5</v>
      </c>
      <c r="C63" s="160">
        <v>9</v>
      </c>
      <c r="D63" s="150" t="s">
        <v>197</v>
      </c>
      <c r="E63" s="151">
        <v>1</v>
      </c>
      <c r="F63" s="151">
        <v>1</v>
      </c>
      <c r="G63" s="152">
        <v>0</v>
      </c>
      <c r="H63" s="153">
        <v>0</v>
      </c>
      <c r="I63" s="147" t="s">
        <v>3</v>
      </c>
      <c r="J63" s="154"/>
      <c r="K63" s="155">
        <v>30</v>
      </c>
      <c r="L63" s="156"/>
      <c r="M63" s="156"/>
      <c r="N63" s="155">
        <v>800</v>
      </c>
      <c r="O63" s="155"/>
      <c r="P63" s="155"/>
      <c r="Q63" s="157"/>
      <c r="R63" s="157"/>
      <c r="S63" s="158">
        <v>61</v>
      </c>
      <c r="T63" s="157">
        <v>1</v>
      </c>
      <c r="U63" s="157"/>
      <c r="V63" s="158">
        <v>61</v>
      </c>
      <c r="W63" s="159"/>
      <c r="X63" s="180">
        <v>61</v>
      </c>
      <c r="Y63" s="159"/>
      <c r="Z63" s="159"/>
      <c r="AA63" s="159"/>
      <c r="AB63" s="150"/>
      <c r="AC63" s="189"/>
      <c r="AD63" s="159">
        <v>1</v>
      </c>
      <c r="AE63" s="159">
        <v>2</v>
      </c>
      <c r="AF63" s="159">
        <v>61</v>
      </c>
      <c r="AG63" s="238" t="s">
        <v>122</v>
      </c>
      <c r="AH63" s="184">
        <v>0</v>
      </c>
      <c r="AI63" s="148"/>
      <c r="AJ63" s="159"/>
      <c r="AK63" s="159"/>
      <c r="AL63" s="159"/>
      <c r="AM63" s="159"/>
      <c r="AN63" s="159"/>
      <c r="AO63" s="189"/>
      <c r="AP63" s="189"/>
      <c r="AQ63" s="150"/>
      <c r="AR63" s="248"/>
      <c r="AS63" s="150"/>
      <c r="AT63" s="150"/>
      <c r="AU63" s="150"/>
      <c r="AV63" s="150"/>
      <c r="AW63" s="150"/>
      <c r="AX63" s="150"/>
      <c r="AY63" s="150"/>
      <c r="AZ63" s="150"/>
      <c r="BA63" s="200"/>
      <c r="BB63" s="150"/>
      <c r="BC63" s="150"/>
      <c r="BD63" s="150"/>
      <c r="BE63" s="150"/>
      <c r="BF63" s="200">
        <f>X63</f>
        <v>61</v>
      </c>
      <c r="BG63" s="200"/>
      <c r="BH63" s="150"/>
      <c r="BI63" s="150"/>
      <c r="BJ63" s="159"/>
      <c r="BK63" s="159"/>
      <c r="BL63" s="150"/>
      <c r="BM63" s="150"/>
      <c r="BN63" s="150"/>
      <c r="BO63" s="150"/>
      <c r="BP63" s="150"/>
      <c r="BQ63" s="150"/>
      <c r="BR63" s="150"/>
      <c r="BS63" s="150"/>
      <c r="BT63" s="150"/>
      <c r="BU63" s="200"/>
      <c r="BV63" s="150"/>
      <c r="BW63" s="150"/>
      <c r="BX63" s="150"/>
      <c r="BY63" s="150"/>
      <c r="BZ63" s="150"/>
      <c r="CA63" s="150"/>
      <c r="CB63" s="150"/>
      <c r="CC63" s="265"/>
      <c r="CD63" s="198"/>
      <c r="CE63" s="150"/>
      <c r="CF63" s="150"/>
      <c r="CG63" s="150"/>
      <c r="CH63" s="150"/>
      <c r="CI63" s="150"/>
      <c r="CJ63" s="248"/>
      <c r="CK63" s="150"/>
      <c r="CL63" s="150"/>
      <c r="CM63" s="150"/>
      <c r="CN63" s="159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</row>
    <row r="64" spans="1:116" s="161" customFormat="1" ht="12.75" customHeight="1">
      <c r="A64" s="128">
        <v>55</v>
      </c>
      <c r="B64" s="148">
        <v>5</v>
      </c>
      <c r="C64" s="160">
        <v>12</v>
      </c>
      <c r="D64" s="150" t="s">
        <v>198</v>
      </c>
      <c r="E64" s="151">
        <v>1</v>
      </c>
      <c r="F64" s="151">
        <v>1</v>
      </c>
      <c r="G64" s="152">
        <v>1</v>
      </c>
      <c r="H64" s="153">
        <v>0</v>
      </c>
      <c r="I64" s="147" t="s">
        <v>3</v>
      </c>
      <c r="J64" s="154" t="s">
        <v>6</v>
      </c>
      <c r="K64" s="155">
        <v>25</v>
      </c>
      <c r="L64" s="156"/>
      <c r="M64" s="156"/>
      <c r="N64" s="155">
        <v>810</v>
      </c>
      <c r="O64" s="155"/>
      <c r="P64" s="155"/>
      <c r="Q64" s="157"/>
      <c r="R64" s="157"/>
      <c r="S64" s="158">
        <v>53.7</v>
      </c>
      <c r="T64" s="157"/>
      <c r="U64" s="157">
        <v>1.2</v>
      </c>
      <c r="V64" s="158">
        <v>64.44</v>
      </c>
      <c r="W64" s="159"/>
      <c r="X64" s="180">
        <v>64.4</v>
      </c>
      <c r="Y64" s="159"/>
      <c r="Z64" s="159"/>
      <c r="AA64" s="159"/>
      <c r="AB64" s="150"/>
      <c r="AC64" s="189"/>
      <c r="AD64" s="159">
        <v>1</v>
      </c>
      <c r="AE64" s="159">
        <v>2</v>
      </c>
      <c r="AF64" s="159">
        <v>53.5</v>
      </c>
      <c r="AG64" s="238" t="s">
        <v>122</v>
      </c>
      <c r="AH64" s="184">
        <v>5</v>
      </c>
      <c r="AI64" s="148"/>
      <c r="AJ64" s="159"/>
      <c r="AK64" s="159"/>
      <c r="AL64" s="159"/>
      <c r="AM64" s="159"/>
      <c r="AN64" s="159"/>
      <c r="AO64" s="189"/>
      <c r="AP64" s="189"/>
      <c r="AQ64" s="150"/>
      <c r="AR64" s="159"/>
      <c r="AS64" s="150"/>
      <c r="AT64" s="150"/>
      <c r="AU64" s="150"/>
      <c r="AV64" s="150"/>
      <c r="AW64" s="150"/>
      <c r="AX64" s="150"/>
      <c r="AY64" s="150"/>
      <c r="AZ64" s="150"/>
      <c r="BA64" s="200"/>
      <c r="BB64" s="150"/>
      <c r="BC64" s="150"/>
      <c r="BD64" s="150"/>
      <c r="BE64" s="150"/>
      <c r="BF64" s="200">
        <f>X64+AH64</f>
        <v>69.4</v>
      </c>
      <c r="BG64" s="200"/>
      <c r="BH64" s="150"/>
      <c r="BI64" s="150"/>
      <c r="BJ64" s="159"/>
      <c r="BK64" s="159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265"/>
      <c r="CD64" s="198"/>
      <c r="CE64" s="150"/>
      <c r="CF64" s="150"/>
      <c r="CG64" s="150"/>
      <c r="CH64" s="150"/>
      <c r="CI64" s="150"/>
      <c r="CJ64" s="159"/>
      <c r="CK64" s="150"/>
      <c r="CL64" s="150"/>
      <c r="CM64" s="150"/>
      <c r="CN64" s="159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</row>
    <row r="65" spans="1:116" s="161" customFormat="1" ht="12.75" customHeight="1">
      <c r="A65" s="128">
        <v>56</v>
      </c>
      <c r="B65" s="148">
        <v>5</v>
      </c>
      <c r="C65" s="160">
        <v>12</v>
      </c>
      <c r="D65" s="150" t="s">
        <v>199</v>
      </c>
      <c r="E65" s="151">
        <v>1</v>
      </c>
      <c r="F65" s="151">
        <v>6</v>
      </c>
      <c r="G65" s="152">
        <v>1</v>
      </c>
      <c r="H65" s="153">
        <v>0</v>
      </c>
      <c r="I65" s="147" t="s">
        <v>200</v>
      </c>
      <c r="J65" s="154"/>
      <c r="K65" s="155"/>
      <c r="L65" s="156"/>
      <c r="M65" s="156"/>
      <c r="N65" s="155"/>
      <c r="O65" s="155"/>
      <c r="P65" s="155">
        <v>3</v>
      </c>
      <c r="Q65" s="157"/>
      <c r="R65" s="157"/>
      <c r="S65" s="158">
        <v>21</v>
      </c>
      <c r="T65" s="157">
        <v>1</v>
      </c>
      <c r="U65" s="157"/>
      <c r="V65" s="158">
        <v>21</v>
      </c>
      <c r="W65" s="159"/>
      <c r="X65" s="180">
        <v>21</v>
      </c>
      <c r="Y65" s="159"/>
      <c r="Z65" s="159"/>
      <c r="AA65" s="159"/>
      <c r="AB65" s="150"/>
      <c r="AC65" s="189"/>
      <c r="AD65" s="159">
        <v>2</v>
      </c>
      <c r="AE65" s="159">
        <v>18</v>
      </c>
      <c r="AF65" s="159">
        <v>47</v>
      </c>
      <c r="AG65" s="238" t="s">
        <v>118</v>
      </c>
      <c r="AH65" s="184">
        <v>0</v>
      </c>
      <c r="AI65" s="148"/>
      <c r="AJ65" s="159"/>
      <c r="AK65" s="159"/>
      <c r="AL65" s="159"/>
      <c r="AM65" s="248">
        <f>X65</f>
        <v>21</v>
      </c>
      <c r="AN65" s="159"/>
      <c r="AO65" s="189"/>
      <c r="AP65" s="189"/>
      <c r="AQ65" s="150"/>
      <c r="AR65" s="248">
        <f>X65</f>
        <v>21</v>
      </c>
      <c r="AS65" s="150"/>
      <c r="AT65" s="150"/>
      <c r="AU65" s="150"/>
      <c r="AV65" s="150"/>
      <c r="AW65" s="150"/>
      <c r="AX65" s="150"/>
      <c r="AY65" s="150"/>
      <c r="AZ65" s="150"/>
      <c r="BA65" s="200"/>
      <c r="BB65" s="150"/>
      <c r="BC65" s="150"/>
      <c r="BD65" s="150"/>
      <c r="BE65" s="150"/>
      <c r="BF65" s="200"/>
      <c r="BG65" s="200"/>
      <c r="BH65" s="150"/>
      <c r="BI65" s="150"/>
      <c r="BJ65" s="159"/>
      <c r="BK65" s="159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265"/>
      <c r="CD65" s="198"/>
      <c r="CE65" s="150"/>
      <c r="CF65" s="150"/>
      <c r="CG65" s="150"/>
      <c r="CH65" s="150"/>
      <c r="CI65" s="150"/>
      <c r="CJ65" s="159"/>
      <c r="CK65" s="150"/>
      <c r="CL65" s="150"/>
      <c r="CM65" s="150"/>
      <c r="CN65" s="159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</row>
    <row r="66" spans="1:116" s="161" customFormat="1" ht="12.75" customHeight="1">
      <c r="A66" s="128"/>
      <c r="B66" s="148"/>
      <c r="C66" s="160"/>
      <c r="D66" s="150"/>
      <c r="E66" s="151"/>
      <c r="F66" s="151">
        <v>6</v>
      </c>
      <c r="G66" s="152">
        <v>2</v>
      </c>
      <c r="H66" s="153">
        <v>0</v>
      </c>
      <c r="I66" s="147" t="s">
        <v>200</v>
      </c>
      <c r="J66" s="154" t="s">
        <v>10</v>
      </c>
      <c r="K66" s="155"/>
      <c r="L66" s="156"/>
      <c r="M66" s="156"/>
      <c r="N66" s="155"/>
      <c r="O66" s="155"/>
      <c r="P66" s="155">
        <v>1</v>
      </c>
      <c r="Q66" s="157"/>
      <c r="R66" s="157"/>
      <c r="S66" s="158">
        <v>14</v>
      </c>
      <c r="T66" s="157">
        <v>1</v>
      </c>
      <c r="U66" s="157"/>
      <c r="V66" s="158">
        <v>14</v>
      </c>
      <c r="W66" s="159"/>
      <c r="X66" s="180">
        <v>14</v>
      </c>
      <c r="Y66" s="159"/>
      <c r="Z66" s="159"/>
      <c r="AA66" s="159"/>
      <c r="AB66" s="150"/>
      <c r="AC66" s="189"/>
      <c r="AD66" s="159"/>
      <c r="AE66" s="159"/>
      <c r="AF66" s="159"/>
      <c r="AG66" s="238"/>
      <c r="AH66" s="184"/>
      <c r="AI66" s="148"/>
      <c r="AJ66" s="159"/>
      <c r="AK66" s="159"/>
      <c r="AL66" s="159"/>
      <c r="AM66" s="248">
        <f>X66</f>
        <v>14</v>
      </c>
      <c r="AN66" s="159"/>
      <c r="AO66" s="189"/>
      <c r="AP66" s="189"/>
      <c r="AQ66" s="150"/>
      <c r="AR66" s="248">
        <f>X66</f>
        <v>14</v>
      </c>
      <c r="AS66" s="150"/>
      <c r="AT66" s="150"/>
      <c r="AU66" s="150"/>
      <c r="AV66" s="150"/>
      <c r="AW66" s="150"/>
      <c r="AX66" s="150"/>
      <c r="AY66" s="150"/>
      <c r="AZ66" s="150"/>
      <c r="BA66" s="200"/>
      <c r="BB66" s="150"/>
      <c r="BC66" s="150"/>
      <c r="BD66" s="150"/>
      <c r="BE66" s="150"/>
      <c r="BF66" s="200"/>
      <c r="BG66" s="200"/>
      <c r="BH66" s="150"/>
      <c r="BI66" s="150"/>
      <c r="BJ66" s="159"/>
      <c r="BK66" s="159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265"/>
      <c r="CD66" s="198"/>
      <c r="CE66" s="150"/>
      <c r="CF66" s="150"/>
      <c r="CG66" s="150"/>
      <c r="CH66" s="150"/>
      <c r="CI66" s="150"/>
      <c r="CJ66" s="159"/>
      <c r="CK66" s="150"/>
      <c r="CL66" s="150"/>
      <c r="CM66" s="150"/>
      <c r="CN66" s="159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</row>
    <row r="67" spans="1:116" s="161" customFormat="1" ht="12.75" customHeight="1">
      <c r="A67" s="128">
        <v>57</v>
      </c>
      <c r="B67" s="148">
        <v>5</v>
      </c>
      <c r="C67" s="160">
        <v>13</v>
      </c>
      <c r="D67" s="150" t="s">
        <v>201</v>
      </c>
      <c r="E67" s="151">
        <v>1</v>
      </c>
      <c r="F67" s="151">
        <v>3</v>
      </c>
      <c r="G67" s="152">
        <v>1</v>
      </c>
      <c r="H67" s="153">
        <v>0</v>
      </c>
      <c r="I67" s="147" t="str">
        <f>CONCATENATE(segédtábla!H29)</f>
        <v>kerékpáros</v>
      </c>
      <c r="J67" s="154" t="str">
        <f>CONCATENATE(segédtábla!I29,"",segédtábla!J29)</f>
        <v>országúti</v>
      </c>
      <c r="K67" s="155">
        <v>58</v>
      </c>
      <c r="L67" s="156"/>
      <c r="M67" s="156"/>
      <c r="N67" s="155">
        <v>800</v>
      </c>
      <c r="O67" s="155"/>
      <c r="P67" s="155"/>
      <c r="Q67" s="157">
        <f>(CONCATENATE(segédtábla!S29))</f>
      </c>
      <c r="R67" s="157"/>
      <c r="S67" s="158">
        <f>SUM(segédtábla!U29)</f>
        <v>45</v>
      </c>
      <c r="T67" s="157" t="str">
        <f>(CONCATENATE(segédtábla!V29))</f>
        <v>1</v>
      </c>
      <c r="U67" s="157">
        <f>(CONCATENATE(segédtábla!W29))</f>
      </c>
      <c r="V67" s="158">
        <f>SUM(segédtábla!X29)</f>
        <v>45</v>
      </c>
      <c r="W67" s="159"/>
      <c r="X67" s="180">
        <f>SUM(segédtábla!Z29)</f>
        <v>45</v>
      </c>
      <c r="Y67" s="159"/>
      <c r="Z67" s="159"/>
      <c r="AA67" s="159"/>
      <c r="AB67" s="150"/>
      <c r="AC67" s="189"/>
      <c r="AD67" s="159">
        <v>3</v>
      </c>
      <c r="AE67" s="159">
        <v>4</v>
      </c>
      <c r="AF67" s="159">
        <v>37</v>
      </c>
      <c r="AG67" s="238" t="s">
        <v>122</v>
      </c>
      <c r="AH67" s="184">
        <v>5</v>
      </c>
      <c r="AI67" s="148"/>
      <c r="AJ67" s="159"/>
      <c r="AK67" s="159"/>
      <c r="AL67" s="159"/>
      <c r="AM67" s="159"/>
      <c r="AN67" s="159"/>
      <c r="AO67" s="189"/>
      <c r="AP67" s="189"/>
      <c r="AQ67" s="150"/>
      <c r="AR67" s="159"/>
      <c r="AS67" s="150"/>
      <c r="AT67" s="150"/>
      <c r="AU67" s="150"/>
      <c r="AV67" s="150"/>
      <c r="AW67" s="150"/>
      <c r="AX67" s="150"/>
      <c r="AY67" s="150"/>
      <c r="AZ67" s="150"/>
      <c r="BA67" s="200">
        <f>X67</f>
        <v>45</v>
      </c>
      <c r="BB67" s="150"/>
      <c r="BC67" s="150"/>
      <c r="BD67" s="150"/>
      <c r="BE67" s="150"/>
      <c r="BF67" s="200">
        <f>X67+AH67</f>
        <v>50</v>
      </c>
      <c r="BG67" s="200">
        <f>X67</f>
        <v>45</v>
      </c>
      <c r="BH67" s="150"/>
      <c r="BI67" s="150"/>
      <c r="BJ67" s="159"/>
      <c r="BK67" s="159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265"/>
      <c r="CD67" s="198"/>
      <c r="CE67" s="150"/>
      <c r="CF67" s="150"/>
      <c r="CG67" s="150"/>
      <c r="CH67" s="150"/>
      <c r="CI67" s="150"/>
      <c r="CJ67" s="159"/>
      <c r="CK67" s="150"/>
      <c r="CL67" s="150"/>
      <c r="CM67" s="150"/>
      <c r="CN67" s="159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</row>
    <row r="68" spans="1:116" s="161" customFormat="1" ht="12.75" customHeight="1">
      <c r="A68" s="128">
        <v>58</v>
      </c>
      <c r="B68" s="148">
        <v>5</v>
      </c>
      <c r="C68" s="160">
        <v>19</v>
      </c>
      <c r="D68" s="150" t="s">
        <v>202</v>
      </c>
      <c r="E68" s="151">
        <v>1</v>
      </c>
      <c r="F68" s="151">
        <v>1</v>
      </c>
      <c r="G68" s="152">
        <v>0</v>
      </c>
      <c r="H68" s="153">
        <v>2</v>
      </c>
      <c r="I68" s="147" t="s">
        <v>5</v>
      </c>
      <c r="J68" s="154"/>
      <c r="K68" s="155">
        <v>20</v>
      </c>
      <c r="L68" s="156"/>
      <c r="M68" s="156"/>
      <c r="N68" s="155">
        <v>800</v>
      </c>
      <c r="O68" s="155"/>
      <c r="P68" s="155"/>
      <c r="Q68" s="157"/>
      <c r="R68" s="157"/>
      <c r="S68" s="158">
        <v>76</v>
      </c>
      <c r="T68" s="157">
        <v>1</v>
      </c>
      <c r="U68" s="157"/>
      <c r="V68" s="158">
        <v>76</v>
      </c>
      <c r="W68" s="159"/>
      <c r="X68" s="180">
        <v>76</v>
      </c>
      <c r="Y68" s="159"/>
      <c r="Z68" s="159"/>
      <c r="AA68" s="159"/>
      <c r="AB68" s="150"/>
      <c r="AC68" s="189"/>
      <c r="AD68" s="159">
        <v>2</v>
      </c>
      <c r="AE68" s="159">
        <v>2</v>
      </c>
      <c r="AF68" s="159">
        <v>76</v>
      </c>
      <c r="AG68" s="238" t="s">
        <v>118</v>
      </c>
      <c r="AH68" s="184">
        <v>0</v>
      </c>
      <c r="AI68" s="148"/>
      <c r="AJ68" s="159"/>
      <c r="AK68" s="159"/>
      <c r="AL68" s="159"/>
      <c r="AM68" s="159"/>
      <c r="AN68" s="159"/>
      <c r="AO68" s="189"/>
      <c r="AP68" s="189"/>
      <c r="AQ68" s="150"/>
      <c r="AR68" s="248">
        <f>X68</f>
        <v>76</v>
      </c>
      <c r="AS68" s="150"/>
      <c r="AT68" s="150"/>
      <c r="AU68" s="150"/>
      <c r="AV68" s="150"/>
      <c r="AW68" s="150"/>
      <c r="AX68" s="150"/>
      <c r="AY68" s="150"/>
      <c r="AZ68" s="150"/>
      <c r="BA68" s="200"/>
      <c r="BB68" s="150"/>
      <c r="BC68" s="150"/>
      <c r="BD68" s="150"/>
      <c r="BE68" s="150"/>
      <c r="BF68" s="200"/>
      <c r="BG68" s="200"/>
      <c r="BH68" s="150"/>
      <c r="BI68" s="150"/>
      <c r="BJ68" s="159"/>
      <c r="BK68" s="159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265"/>
      <c r="CD68" s="198"/>
      <c r="CE68" s="150"/>
      <c r="CF68" s="150"/>
      <c r="CG68" s="150"/>
      <c r="CH68" s="150"/>
      <c r="CI68" s="150"/>
      <c r="CJ68" s="159"/>
      <c r="CK68" s="150"/>
      <c r="CL68" s="150"/>
      <c r="CM68" s="150"/>
      <c r="CN68" s="159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</row>
    <row r="69" spans="1:116" s="161" customFormat="1" ht="12.75" customHeight="1">
      <c r="A69" s="128">
        <v>59</v>
      </c>
      <c r="B69" s="148">
        <v>5</v>
      </c>
      <c r="C69" s="160">
        <v>19</v>
      </c>
      <c r="D69" s="150" t="s">
        <v>203</v>
      </c>
      <c r="E69" s="151">
        <v>1</v>
      </c>
      <c r="F69" s="151">
        <v>1</v>
      </c>
      <c r="G69" s="152">
        <v>1</v>
      </c>
      <c r="H69" s="153">
        <v>0</v>
      </c>
      <c r="I69" s="147" t="s">
        <v>3</v>
      </c>
      <c r="J69" s="154" t="s">
        <v>6</v>
      </c>
      <c r="K69" s="155">
        <v>29</v>
      </c>
      <c r="L69" s="156"/>
      <c r="M69" s="156"/>
      <c r="N69" s="155">
        <v>1100</v>
      </c>
      <c r="O69" s="155"/>
      <c r="P69" s="155"/>
      <c r="Q69" s="157"/>
      <c r="R69" s="157"/>
      <c r="S69" s="158">
        <v>65.5</v>
      </c>
      <c r="T69" s="157"/>
      <c r="U69" s="157">
        <v>1.3</v>
      </c>
      <c r="V69" s="158">
        <v>85.15</v>
      </c>
      <c r="W69" s="159"/>
      <c r="X69" s="180">
        <v>85.2</v>
      </c>
      <c r="Y69" s="159"/>
      <c r="Z69" s="159"/>
      <c r="AA69" s="159"/>
      <c r="AB69" s="150"/>
      <c r="AC69" s="189"/>
      <c r="AD69" s="159">
        <v>1</v>
      </c>
      <c r="AE69" s="159">
        <v>2</v>
      </c>
      <c r="AF69" s="159">
        <v>65.5</v>
      </c>
      <c r="AG69" s="238" t="s">
        <v>122</v>
      </c>
      <c r="AH69" s="184">
        <v>0</v>
      </c>
      <c r="AI69" s="148"/>
      <c r="AJ69" s="159"/>
      <c r="AK69" s="159"/>
      <c r="AL69" s="159"/>
      <c r="AM69" s="159"/>
      <c r="AN69" s="159"/>
      <c r="AO69" s="189"/>
      <c r="AP69" s="189"/>
      <c r="AQ69" s="150"/>
      <c r="AR69" s="248"/>
      <c r="AS69" s="150"/>
      <c r="AT69" s="150"/>
      <c r="AU69" s="150"/>
      <c r="AV69" s="150"/>
      <c r="AW69" s="150"/>
      <c r="AX69" s="150"/>
      <c r="AY69" s="150"/>
      <c r="AZ69" s="150"/>
      <c r="BA69" s="200"/>
      <c r="BB69" s="150"/>
      <c r="BC69" s="150"/>
      <c r="BD69" s="150"/>
      <c r="BE69" s="150"/>
      <c r="BF69" s="200">
        <f>X69</f>
        <v>85.2</v>
      </c>
      <c r="BG69" s="200"/>
      <c r="BH69" s="150"/>
      <c r="BI69" s="150"/>
      <c r="BJ69" s="159"/>
      <c r="BK69" s="159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265"/>
      <c r="CD69" s="198"/>
      <c r="CE69" s="150"/>
      <c r="CF69" s="150"/>
      <c r="CG69" s="150"/>
      <c r="CH69" s="150"/>
      <c r="CI69" s="150"/>
      <c r="CJ69" s="159"/>
      <c r="CK69" s="150"/>
      <c r="CL69" s="150"/>
      <c r="CM69" s="150"/>
      <c r="CN69" s="159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</row>
    <row r="70" spans="1:116" s="161" customFormat="1" ht="12.75" customHeight="1">
      <c r="A70" s="128">
        <v>60</v>
      </c>
      <c r="B70" s="148">
        <v>5</v>
      </c>
      <c r="C70" s="160" t="s">
        <v>204</v>
      </c>
      <c r="D70" s="150" t="s">
        <v>205</v>
      </c>
      <c r="E70" s="151">
        <v>6</v>
      </c>
      <c r="F70" s="151">
        <v>1</v>
      </c>
      <c r="G70" s="152">
        <v>0</v>
      </c>
      <c r="H70" s="153">
        <v>0</v>
      </c>
      <c r="I70" s="147" t="s">
        <v>3</v>
      </c>
      <c r="J70" s="154"/>
      <c r="K70" s="155">
        <v>68</v>
      </c>
      <c r="L70" s="156"/>
      <c r="M70" s="156"/>
      <c r="N70" s="155">
        <v>3700</v>
      </c>
      <c r="O70" s="155"/>
      <c r="P70" s="155"/>
      <c r="Q70" s="157"/>
      <c r="R70" s="157"/>
      <c r="S70" s="158">
        <v>176</v>
      </c>
      <c r="T70" s="157">
        <v>1</v>
      </c>
      <c r="U70" s="157"/>
      <c r="V70" s="158">
        <v>176</v>
      </c>
      <c r="W70" s="159">
        <v>6</v>
      </c>
      <c r="X70" s="180">
        <v>182</v>
      </c>
      <c r="Y70" s="159"/>
      <c r="Z70" s="159"/>
      <c r="AA70" s="159"/>
      <c r="AB70" s="150"/>
      <c r="AC70" s="189"/>
      <c r="AD70" s="159">
        <v>2</v>
      </c>
      <c r="AE70" s="159">
        <v>54</v>
      </c>
      <c r="AF70" s="159">
        <v>182</v>
      </c>
      <c r="AG70" s="238" t="s">
        <v>118</v>
      </c>
      <c r="AH70" s="184">
        <v>18</v>
      </c>
      <c r="AI70" s="148"/>
      <c r="AJ70" s="159"/>
      <c r="AK70" s="159"/>
      <c r="AL70" s="159"/>
      <c r="AM70" s="248">
        <f>X70</f>
        <v>182</v>
      </c>
      <c r="AN70" s="159"/>
      <c r="AO70" s="189"/>
      <c r="AP70" s="189"/>
      <c r="AQ70" s="150"/>
      <c r="AR70" s="248">
        <f>X70+AH70</f>
        <v>200</v>
      </c>
      <c r="AS70" s="150"/>
      <c r="AT70" s="150"/>
      <c r="AU70" s="150"/>
      <c r="AV70" s="150"/>
      <c r="AW70" s="150"/>
      <c r="AX70" s="150"/>
      <c r="AY70" s="150"/>
      <c r="AZ70" s="150"/>
      <c r="BA70" s="200"/>
      <c r="BB70" s="150"/>
      <c r="BC70" s="150"/>
      <c r="BD70" s="150"/>
      <c r="BE70" s="150"/>
      <c r="BF70" s="200"/>
      <c r="BG70" s="200"/>
      <c r="BH70" s="150"/>
      <c r="BI70" s="150"/>
      <c r="BJ70" s="159"/>
      <c r="BK70" s="159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265"/>
      <c r="CD70" s="198"/>
      <c r="CE70" s="150"/>
      <c r="CF70" s="150"/>
      <c r="CG70" s="150"/>
      <c r="CH70" s="150"/>
      <c r="CI70" s="150"/>
      <c r="CJ70" s="159"/>
      <c r="CK70" s="150"/>
      <c r="CL70" s="150"/>
      <c r="CM70" s="150"/>
      <c r="CN70" s="159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</row>
    <row r="71" spans="1:116" s="161" customFormat="1" ht="12.75" customHeight="1">
      <c r="A71" s="128">
        <v>61</v>
      </c>
      <c r="B71" s="148">
        <v>5</v>
      </c>
      <c r="C71" s="160">
        <v>24</v>
      </c>
      <c r="D71" s="150" t="s">
        <v>206</v>
      </c>
      <c r="E71" s="151">
        <v>1</v>
      </c>
      <c r="F71" s="151">
        <v>1</v>
      </c>
      <c r="G71" s="152">
        <v>0</v>
      </c>
      <c r="H71" s="153">
        <v>0</v>
      </c>
      <c r="I71" s="147" t="s">
        <v>3</v>
      </c>
      <c r="J71" s="154"/>
      <c r="K71" s="155">
        <v>18</v>
      </c>
      <c r="L71" s="156"/>
      <c r="M71" s="156"/>
      <c r="N71" s="155">
        <v>300</v>
      </c>
      <c r="O71" s="155"/>
      <c r="P71" s="155"/>
      <c r="Q71" s="157"/>
      <c r="R71" s="157"/>
      <c r="S71" s="158">
        <v>33</v>
      </c>
      <c r="T71" s="157">
        <v>1</v>
      </c>
      <c r="U71" s="157"/>
      <c r="V71" s="158">
        <v>33</v>
      </c>
      <c r="W71" s="159"/>
      <c r="X71" s="180">
        <v>33</v>
      </c>
      <c r="Y71" s="159"/>
      <c r="Z71" s="159"/>
      <c r="AA71" s="159"/>
      <c r="AB71" s="150"/>
      <c r="AC71" s="189"/>
      <c r="AD71" s="159">
        <v>1</v>
      </c>
      <c r="AE71" s="159">
        <v>2</v>
      </c>
      <c r="AF71" s="159">
        <v>33</v>
      </c>
      <c r="AG71" s="238" t="s">
        <v>122</v>
      </c>
      <c r="AH71" s="184">
        <v>0</v>
      </c>
      <c r="AI71" s="148"/>
      <c r="AJ71" s="159"/>
      <c r="AK71" s="159"/>
      <c r="AL71" s="159"/>
      <c r="AM71" s="248"/>
      <c r="AN71" s="159"/>
      <c r="AO71" s="189"/>
      <c r="AP71" s="189"/>
      <c r="AQ71" s="150"/>
      <c r="AR71" s="248"/>
      <c r="AS71" s="150"/>
      <c r="AT71" s="150"/>
      <c r="AU71" s="150"/>
      <c r="AV71" s="150"/>
      <c r="AW71" s="150"/>
      <c r="AX71" s="150"/>
      <c r="AY71" s="150"/>
      <c r="AZ71" s="150"/>
      <c r="BA71" s="200"/>
      <c r="BB71" s="150"/>
      <c r="BC71" s="150"/>
      <c r="BD71" s="150"/>
      <c r="BE71" s="150"/>
      <c r="BF71" s="200">
        <f>X71</f>
        <v>33</v>
      </c>
      <c r="BG71" s="200"/>
      <c r="BH71" s="150"/>
      <c r="BI71" s="150"/>
      <c r="BJ71" s="159"/>
      <c r="BK71" s="15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265"/>
      <c r="CD71" s="198"/>
      <c r="CE71" s="150"/>
      <c r="CF71" s="150"/>
      <c r="CG71" s="150"/>
      <c r="CH71" s="150"/>
      <c r="CI71" s="150"/>
      <c r="CJ71" s="159"/>
      <c r="CK71" s="150"/>
      <c r="CL71" s="150"/>
      <c r="CM71" s="150"/>
      <c r="CN71" s="159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</row>
    <row r="72" spans="1:116" s="161" customFormat="1" ht="12.75" customHeight="1">
      <c r="A72" s="128">
        <v>62</v>
      </c>
      <c r="B72" s="148">
        <v>5</v>
      </c>
      <c r="C72" s="160">
        <v>26</v>
      </c>
      <c r="D72" s="150" t="s">
        <v>207</v>
      </c>
      <c r="E72" s="151">
        <v>1</v>
      </c>
      <c r="F72" s="151">
        <v>1</v>
      </c>
      <c r="G72" s="152">
        <v>1</v>
      </c>
      <c r="H72" s="153">
        <v>0</v>
      </c>
      <c r="I72" s="147" t="s">
        <v>3</v>
      </c>
      <c r="J72" s="154" t="s">
        <v>6</v>
      </c>
      <c r="K72" s="155">
        <v>26</v>
      </c>
      <c r="L72" s="156"/>
      <c r="M72" s="156"/>
      <c r="N72" s="155">
        <v>800</v>
      </c>
      <c r="O72" s="155"/>
      <c r="P72" s="155"/>
      <c r="Q72" s="157"/>
      <c r="R72" s="157"/>
      <c r="S72" s="158">
        <v>55</v>
      </c>
      <c r="T72" s="157"/>
      <c r="U72" s="157">
        <v>1.3</v>
      </c>
      <c r="V72" s="158">
        <v>71.5</v>
      </c>
      <c r="W72" s="159"/>
      <c r="X72" s="180">
        <v>71.5</v>
      </c>
      <c r="Y72" s="159"/>
      <c r="Z72" s="159"/>
      <c r="AA72" s="159"/>
      <c r="AB72" s="150"/>
      <c r="AC72" s="189"/>
      <c r="AD72" s="159">
        <v>1</v>
      </c>
      <c r="AE72" s="159">
        <v>2</v>
      </c>
      <c r="AF72" s="159">
        <v>55</v>
      </c>
      <c r="AG72" s="238" t="s">
        <v>122</v>
      </c>
      <c r="AH72" s="184">
        <v>0</v>
      </c>
      <c r="AI72" s="148"/>
      <c r="AJ72" s="159"/>
      <c r="AK72" s="159"/>
      <c r="AL72" s="159"/>
      <c r="AM72" s="248"/>
      <c r="AN72" s="159"/>
      <c r="AO72" s="189"/>
      <c r="AP72" s="189"/>
      <c r="AQ72" s="150"/>
      <c r="AR72" s="248"/>
      <c r="AS72" s="150"/>
      <c r="AT72" s="150"/>
      <c r="AU72" s="150"/>
      <c r="AV72" s="150"/>
      <c r="AW72" s="150"/>
      <c r="AX72" s="150"/>
      <c r="AY72" s="150"/>
      <c r="AZ72" s="150"/>
      <c r="BA72" s="200"/>
      <c r="BB72" s="150"/>
      <c r="BC72" s="150"/>
      <c r="BD72" s="150"/>
      <c r="BE72" s="150"/>
      <c r="BF72" s="200">
        <f>X72</f>
        <v>71.5</v>
      </c>
      <c r="BG72" s="200"/>
      <c r="BH72" s="150"/>
      <c r="BI72" s="150"/>
      <c r="BJ72" s="159"/>
      <c r="BK72" s="159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265"/>
      <c r="CD72" s="198"/>
      <c r="CE72" s="150"/>
      <c r="CF72" s="150"/>
      <c r="CG72" s="150"/>
      <c r="CH72" s="150"/>
      <c r="CI72" s="150"/>
      <c r="CJ72" s="159"/>
      <c r="CK72" s="150"/>
      <c r="CL72" s="150"/>
      <c r="CM72" s="150"/>
      <c r="CN72" s="159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</row>
    <row r="73" spans="1:116" s="273" customFormat="1" ht="12.75" customHeight="1">
      <c r="A73" s="252">
        <v>63</v>
      </c>
      <c r="B73" s="243">
        <v>5</v>
      </c>
      <c r="C73" s="253" t="s">
        <v>210</v>
      </c>
      <c r="D73" s="198" t="s">
        <v>208</v>
      </c>
      <c r="E73" s="255">
        <v>4</v>
      </c>
      <c r="F73" s="255">
        <v>3</v>
      </c>
      <c r="G73" s="276">
        <v>1</v>
      </c>
      <c r="H73" s="270">
        <v>0</v>
      </c>
      <c r="I73" s="259" t="str">
        <f>CONCATENATE(segédtábla!H30)</f>
        <v>kerékpáros</v>
      </c>
      <c r="J73" s="260" t="str">
        <f>CONCATENATE(segédtábla!I30,"",segédtábla!J30)</f>
        <v>országúti</v>
      </c>
      <c r="K73" s="261">
        <v>142</v>
      </c>
      <c r="L73" s="262"/>
      <c r="M73" s="262"/>
      <c r="N73" s="261">
        <v>100</v>
      </c>
      <c r="O73" s="261"/>
      <c r="P73" s="261"/>
      <c r="Q73" s="263">
        <f>(CONCATENATE(segédtábla!S30))</f>
      </c>
      <c r="R73" s="263"/>
      <c r="S73" s="264">
        <f>SUM(segédtábla!U30)</f>
        <v>73</v>
      </c>
      <c r="T73" s="263" t="str">
        <f>(CONCATENATE(segédtábla!V30))</f>
        <v>1</v>
      </c>
      <c r="U73" s="263">
        <f>(CONCATENATE(segédtábla!W30))</f>
      </c>
      <c r="V73" s="264">
        <f>SUM(segédtábla!X30)</f>
        <v>73</v>
      </c>
      <c r="W73" s="265">
        <v>8</v>
      </c>
      <c r="X73" s="266">
        <f>SUM(segédtábla!Z30)</f>
        <v>81</v>
      </c>
      <c r="Y73" s="265"/>
      <c r="Z73" s="265"/>
      <c r="AA73" s="265"/>
      <c r="AB73" s="198"/>
      <c r="AC73" s="267"/>
      <c r="AD73" s="265">
        <v>2</v>
      </c>
      <c r="AE73" s="265">
        <v>2</v>
      </c>
      <c r="AF73" s="265">
        <v>209</v>
      </c>
      <c r="AG73" s="268" t="s">
        <v>211</v>
      </c>
      <c r="AH73" s="269">
        <v>0</v>
      </c>
      <c r="AI73" s="243"/>
      <c r="AJ73" s="265"/>
      <c r="AK73" s="265"/>
      <c r="AL73" s="265"/>
      <c r="AM73" s="265"/>
      <c r="AN73" s="265"/>
      <c r="AO73" s="267"/>
      <c r="AP73" s="267"/>
      <c r="AQ73" s="198"/>
      <c r="AR73" s="265"/>
      <c r="AS73" s="198"/>
      <c r="AT73" s="198"/>
      <c r="AU73" s="198"/>
      <c r="AV73" s="198"/>
      <c r="AW73" s="198"/>
      <c r="AX73" s="198"/>
      <c r="AY73" s="198"/>
      <c r="AZ73" s="198"/>
      <c r="BA73" s="272">
        <f>X73</f>
        <v>81</v>
      </c>
      <c r="BB73" s="198"/>
      <c r="BC73" s="198"/>
      <c r="BD73" s="198"/>
      <c r="BE73" s="198"/>
      <c r="BF73" s="198"/>
      <c r="BG73" s="272">
        <f>X73</f>
        <v>81</v>
      </c>
      <c r="BH73" s="198"/>
      <c r="BI73" s="198"/>
      <c r="BJ73" s="265"/>
      <c r="BK73" s="265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265"/>
      <c r="CD73" s="198"/>
      <c r="CE73" s="198"/>
      <c r="CF73" s="198"/>
      <c r="CG73" s="198"/>
      <c r="CH73" s="198"/>
      <c r="CI73" s="198"/>
      <c r="CJ73" s="265"/>
      <c r="CK73" s="198"/>
      <c r="CL73" s="198"/>
      <c r="CM73" s="198"/>
      <c r="CN73" s="265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</row>
    <row r="74" spans="1:116" s="161" customFormat="1" ht="12.75" customHeight="1">
      <c r="A74" s="128"/>
      <c r="B74" s="148">
        <v>6</v>
      </c>
      <c r="C74" s="160">
        <v>-1</v>
      </c>
      <c r="D74" s="150" t="s">
        <v>209</v>
      </c>
      <c r="E74" s="151"/>
      <c r="F74" s="151">
        <v>3</v>
      </c>
      <c r="G74" s="152">
        <v>2</v>
      </c>
      <c r="H74" s="153">
        <v>0</v>
      </c>
      <c r="I74" s="147" t="str">
        <f>CONCATENATE(segédtábla!H31)</f>
        <v>kerékpáros</v>
      </c>
      <c r="J74" s="154" t="str">
        <f>CONCATENATE(segédtábla!I31,"",segédtábla!J31)</f>
        <v>terep</v>
      </c>
      <c r="K74" s="155">
        <v>125</v>
      </c>
      <c r="L74" s="156"/>
      <c r="M74" s="156"/>
      <c r="N74" s="155">
        <v>200</v>
      </c>
      <c r="O74" s="155"/>
      <c r="P74" s="155"/>
      <c r="Q74" s="157">
        <f>(CONCATENATE(segédtábla!S31))</f>
      </c>
      <c r="R74" s="157"/>
      <c r="S74" s="158">
        <f>SUM(segédtábla!U31)</f>
        <v>129</v>
      </c>
      <c r="T74" s="157" t="str">
        <f>(CONCATENATE(segédtábla!V31))</f>
        <v>1</v>
      </c>
      <c r="U74" s="157">
        <f>(CONCATENATE(segédtábla!W31))</f>
      </c>
      <c r="V74" s="158">
        <f>SUM(segédtábla!X31)</f>
        <v>129</v>
      </c>
      <c r="W74" s="159"/>
      <c r="X74" s="180">
        <f>SUM(segédtábla!Z31)</f>
        <v>129</v>
      </c>
      <c r="Y74" s="159"/>
      <c r="Z74" s="159"/>
      <c r="AA74" s="159"/>
      <c r="AB74" s="150"/>
      <c r="AC74" s="189"/>
      <c r="AD74" s="159"/>
      <c r="AE74" s="159"/>
      <c r="AF74" s="159"/>
      <c r="AG74" s="238"/>
      <c r="AH74" s="184"/>
      <c r="AI74" s="148"/>
      <c r="AJ74" s="159"/>
      <c r="AK74" s="159"/>
      <c r="AL74" s="159"/>
      <c r="AM74" s="159"/>
      <c r="AN74" s="159"/>
      <c r="AO74" s="189"/>
      <c r="AP74" s="189"/>
      <c r="AQ74" s="150"/>
      <c r="AR74" s="159"/>
      <c r="AS74" s="150"/>
      <c r="AT74" s="150"/>
      <c r="AU74" s="150"/>
      <c r="AV74" s="150"/>
      <c r="AW74" s="150"/>
      <c r="AX74" s="150"/>
      <c r="AY74" s="150"/>
      <c r="AZ74" s="150"/>
      <c r="BA74" s="200">
        <f>X74</f>
        <v>129</v>
      </c>
      <c r="BB74" s="150"/>
      <c r="BC74" s="150"/>
      <c r="BD74" s="150"/>
      <c r="BE74" s="150"/>
      <c r="BF74" s="150"/>
      <c r="BG74" s="200">
        <f>X74</f>
        <v>129</v>
      </c>
      <c r="BH74" s="150"/>
      <c r="BI74" s="150"/>
      <c r="BJ74" s="159"/>
      <c r="BK74" s="159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265"/>
      <c r="CD74" s="198"/>
      <c r="CE74" s="150"/>
      <c r="CF74" s="150"/>
      <c r="CG74" s="150"/>
      <c r="CH74" s="150"/>
      <c r="CI74" s="150"/>
      <c r="CJ74" s="159"/>
      <c r="CK74" s="150"/>
      <c r="CL74" s="150"/>
      <c r="CM74" s="150"/>
      <c r="CN74" s="159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</row>
    <row r="75" spans="1:116" s="161" customFormat="1" ht="12.75" customHeight="1">
      <c r="A75" s="128">
        <v>64</v>
      </c>
      <c r="B75" s="148">
        <v>6</v>
      </c>
      <c r="C75" s="160">
        <v>1</v>
      </c>
      <c r="D75" s="150" t="s">
        <v>213</v>
      </c>
      <c r="E75" s="151">
        <v>1</v>
      </c>
      <c r="F75" s="151">
        <v>1</v>
      </c>
      <c r="G75" s="152">
        <v>0</v>
      </c>
      <c r="H75" s="153">
        <v>0</v>
      </c>
      <c r="I75" s="147" t="str">
        <f>CONCATENATE(segédtábla!H32)</f>
        <v>gyalogos</v>
      </c>
      <c r="J75" s="154">
        <f>CONCATENATE(segédtábla!I32,"",segédtábla!J32)</f>
      </c>
      <c r="K75" s="155">
        <v>15</v>
      </c>
      <c r="L75" s="156"/>
      <c r="M75" s="156"/>
      <c r="N75" s="155">
        <v>500</v>
      </c>
      <c r="O75" s="155"/>
      <c r="P75" s="155"/>
      <c r="Q75" s="157">
        <f>(CONCATENATE(segédtábla!S32))</f>
      </c>
      <c r="R75" s="157"/>
      <c r="S75" s="158">
        <f>SUM(segédtábla!U32)</f>
        <v>32.5</v>
      </c>
      <c r="T75" s="157" t="str">
        <f>(CONCATENATE(segédtábla!V32))</f>
        <v>1</v>
      </c>
      <c r="U75" s="157">
        <f>(CONCATENATE(segédtábla!W32))</f>
      </c>
      <c r="V75" s="158">
        <f>SUM(segédtábla!X32)</f>
        <v>32.5</v>
      </c>
      <c r="W75" s="159"/>
      <c r="X75" s="180">
        <f>SUM(segédtábla!Z32)</f>
        <v>32.5</v>
      </c>
      <c r="Y75" s="159"/>
      <c r="Z75" s="159"/>
      <c r="AA75" s="159"/>
      <c r="AB75" s="150"/>
      <c r="AC75" s="189"/>
      <c r="AD75" s="159">
        <v>1</v>
      </c>
      <c r="AE75" s="159">
        <v>2</v>
      </c>
      <c r="AF75" s="159">
        <v>32.5</v>
      </c>
      <c r="AG75" s="238" t="s">
        <v>122</v>
      </c>
      <c r="AH75" s="184">
        <v>0</v>
      </c>
      <c r="AI75" s="148"/>
      <c r="AJ75" s="159"/>
      <c r="AK75" s="159"/>
      <c r="AL75" s="159"/>
      <c r="AM75" s="159"/>
      <c r="AN75" s="159"/>
      <c r="AO75" s="189"/>
      <c r="AP75" s="189"/>
      <c r="AQ75" s="150"/>
      <c r="AR75" s="159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200">
        <f>X75</f>
        <v>32.5</v>
      </c>
      <c r="BG75" s="150"/>
      <c r="BH75" s="150"/>
      <c r="BI75" s="150"/>
      <c r="BJ75" s="159"/>
      <c r="BK75" s="159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265"/>
      <c r="CD75" s="198"/>
      <c r="CE75" s="150"/>
      <c r="CF75" s="150"/>
      <c r="CG75" s="150"/>
      <c r="CH75" s="150"/>
      <c r="CI75" s="150"/>
      <c r="CJ75" s="159"/>
      <c r="CK75" s="150"/>
      <c r="CL75" s="150"/>
      <c r="CM75" s="150"/>
      <c r="CN75" s="159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</row>
    <row r="76" spans="1:116" s="161" customFormat="1" ht="12.75" customHeight="1">
      <c r="A76" s="128">
        <v>65</v>
      </c>
      <c r="B76" s="148">
        <v>6</v>
      </c>
      <c r="C76" s="160">
        <v>3</v>
      </c>
      <c r="D76" s="150" t="s">
        <v>267</v>
      </c>
      <c r="E76" s="151">
        <v>1</v>
      </c>
      <c r="F76" s="151"/>
      <c r="G76" s="152"/>
      <c r="H76" s="153"/>
      <c r="I76" s="147" t="s">
        <v>269</v>
      </c>
      <c r="J76" s="154"/>
      <c r="K76" s="155"/>
      <c r="L76" s="156"/>
      <c r="M76" s="156"/>
      <c r="N76" s="155"/>
      <c r="O76" s="155"/>
      <c r="P76" s="155">
        <v>5</v>
      </c>
      <c r="Q76" s="157"/>
      <c r="R76" s="157"/>
      <c r="S76" s="158">
        <v>0</v>
      </c>
      <c r="T76" s="157">
        <v>1</v>
      </c>
      <c r="U76" s="157"/>
      <c r="V76" s="158">
        <v>0</v>
      </c>
      <c r="W76" s="159"/>
      <c r="X76" s="180">
        <v>0</v>
      </c>
      <c r="Y76" s="159"/>
      <c r="Z76" s="159"/>
      <c r="AA76" s="159"/>
      <c r="AB76" s="150"/>
      <c r="AC76" s="189"/>
      <c r="AD76" s="159">
        <v>7</v>
      </c>
      <c r="AE76" s="159">
        <v>18</v>
      </c>
      <c r="AF76" s="159">
        <v>0</v>
      </c>
      <c r="AG76" s="238" t="s">
        <v>268</v>
      </c>
      <c r="AH76" s="184">
        <v>5</v>
      </c>
      <c r="AI76" s="148"/>
      <c r="AJ76" s="159"/>
      <c r="AK76" s="159"/>
      <c r="AL76" s="159"/>
      <c r="AM76" s="159"/>
      <c r="AN76" s="159"/>
      <c r="AO76" s="189"/>
      <c r="AP76" s="189"/>
      <c r="AQ76" s="150"/>
      <c r="AR76" s="159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200"/>
      <c r="BG76" s="150"/>
      <c r="BH76" s="150"/>
      <c r="BI76" s="150"/>
      <c r="BJ76" s="159"/>
      <c r="BK76" s="159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265"/>
      <c r="CD76" s="198"/>
      <c r="CE76" s="150"/>
      <c r="CF76" s="150"/>
      <c r="CG76" s="150"/>
      <c r="CH76" s="150"/>
      <c r="CI76" s="150"/>
      <c r="CJ76" s="159"/>
      <c r="CK76" s="150"/>
      <c r="CL76" s="150"/>
      <c r="CM76" s="150"/>
      <c r="CN76" s="159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</row>
    <row r="77" spans="1:116" s="161" customFormat="1" ht="12.75" customHeight="1">
      <c r="A77" s="128">
        <v>66</v>
      </c>
      <c r="B77" s="148">
        <v>6</v>
      </c>
      <c r="C77" s="160">
        <v>5</v>
      </c>
      <c r="D77" s="150" t="s">
        <v>214</v>
      </c>
      <c r="E77" s="151">
        <v>1</v>
      </c>
      <c r="F77" s="151">
        <v>1</v>
      </c>
      <c r="G77" s="152">
        <v>0</v>
      </c>
      <c r="H77" s="153">
        <v>0</v>
      </c>
      <c r="I77" s="147" t="str">
        <f>CONCATENATE(segédtábla!H33)</f>
        <v>gyalogos</v>
      </c>
      <c r="J77" s="154">
        <f>CONCATENATE(segédtábla!I33,"",segédtábla!J33)</f>
      </c>
      <c r="K77" s="155">
        <v>24</v>
      </c>
      <c r="L77" s="156"/>
      <c r="M77" s="156"/>
      <c r="N77" s="155">
        <v>600</v>
      </c>
      <c r="O77" s="155"/>
      <c r="P77" s="155"/>
      <c r="Q77" s="157">
        <f>(CONCATENATE(segédtábla!S33))</f>
      </c>
      <c r="R77" s="157"/>
      <c r="S77" s="158">
        <f>SUM(segédtábla!U33)</f>
        <v>48</v>
      </c>
      <c r="T77" s="157" t="str">
        <f>(CONCATENATE(segédtábla!V33))</f>
        <v>1</v>
      </c>
      <c r="U77" s="157">
        <f>(CONCATENATE(segédtábla!W33))</f>
      </c>
      <c r="V77" s="158">
        <f>SUM(segédtábla!X33)</f>
        <v>48</v>
      </c>
      <c r="W77" s="159"/>
      <c r="X77" s="180">
        <f>SUM(segédtábla!Z33)</f>
        <v>48</v>
      </c>
      <c r="Y77" s="159"/>
      <c r="Z77" s="159"/>
      <c r="AA77" s="159"/>
      <c r="AB77" s="150"/>
      <c r="AC77" s="189"/>
      <c r="AD77" s="159">
        <v>1</v>
      </c>
      <c r="AE77" s="159">
        <v>2</v>
      </c>
      <c r="AF77" s="159">
        <v>48</v>
      </c>
      <c r="AG77" s="238" t="s">
        <v>122</v>
      </c>
      <c r="AH77" s="184">
        <v>0</v>
      </c>
      <c r="AI77" s="148"/>
      <c r="AJ77" s="159"/>
      <c r="AK77" s="159"/>
      <c r="AL77" s="159"/>
      <c r="AM77" s="159"/>
      <c r="AN77" s="159"/>
      <c r="AO77" s="189"/>
      <c r="AP77" s="189"/>
      <c r="AQ77" s="150"/>
      <c r="AR77" s="159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200">
        <f>X77</f>
        <v>48</v>
      </c>
      <c r="BG77" s="150"/>
      <c r="BH77" s="150"/>
      <c r="BI77" s="150"/>
      <c r="BJ77" s="159"/>
      <c r="BK77" s="159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265"/>
      <c r="CD77" s="198"/>
      <c r="CE77" s="150"/>
      <c r="CF77" s="150"/>
      <c r="CG77" s="150"/>
      <c r="CH77" s="150"/>
      <c r="CI77" s="150"/>
      <c r="CJ77" s="159"/>
      <c r="CK77" s="150"/>
      <c r="CL77" s="150"/>
      <c r="CM77" s="150"/>
      <c r="CN77" s="159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</row>
    <row r="78" spans="1:116" s="161" customFormat="1" ht="12.75" customHeight="1">
      <c r="A78" s="128">
        <v>67</v>
      </c>
      <c r="B78" s="148">
        <v>6</v>
      </c>
      <c r="C78" s="160" t="s">
        <v>234</v>
      </c>
      <c r="D78" s="150" t="s">
        <v>235</v>
      </c>
      <c r="E78" s="151">
        <v>2</v>
      </c>
      <c r="F78" s="151">
        <v>4</v>
      </c>
      <c r="G78" s="152">
        <v>1</v>
      </c>
      <c r="H78" s="153">
        <v>1</v>
      </c>
      <c r="I78" s="147" t="s">
        <v>236</v>
      </c>
      <c r="J78" s="154" t="s">
        <v>237</v>
      </c>
      <c r="K78" s="155">
        <v>14</v>
      </c>
      <c r="L78" s="156"/>
      <c r="M78" s="156"/>
      <c r="N78" s="155"/>
      <c r="O78" s="155"/>
      <c r="P78" s="155"/>
      <c r="Q78" s="157"/>
      <c r="R78" s="157"/>
      <c r="S78" s="158">
        <v>21</v>
      </c>
      <c r="T78" s="157">
        <v>1</v>
      </c>
      <c r="U78" s="157"/>
      <c r="V78" s="158">
        <v>21</v>
      </c>
      <c r="W78" s="159">
        <v>4</v>
      </c>
      <c r="X78" s="180">
        <v>25</v>
      </c>
      <c r="Y78" s="159"/>
      <c r="Z78" s="159"/>
      <c r="AA78" s="159"/>
      <c r="AB78" s="150"/>
      <c r="AC78" s="189"/>
      <c r="AD78" s="159">
        <v>6</v>
      </c>
      <c r="AE78" s="159">
        <v>13</v>
      </c>
      <c r="AF78" s="159">
        <v>77</v>
      </c>
      <c r="AG78" s="238" t="s">
        <v>233</v>
      </c>
      <c r="AH78" s="184">
        <v>10</v>
      </c>
      <c r="AI78" s="148"/>
      <c r="AJ78" s="159"/>
      <c r="AK78" s="159"/>
      <c r="AL78" s="159"/>
      <c r="AM78" s="248">
        <f>X78</f>
        <v>25</v>
      </c>
      <c r="AN78" s="159"/>
      <c r="AO78" s="189"/>
      <c r="AP78" s="189"/>
      <c r="AQ78" s="150"/>
      <c r="AR78" s="159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200"/>
      <c r="BG78" s="150"/>
      <c r="BH78" s="150"/>
      <c r="BI78" s="150"/>
      <c r="BJ78" s="159"/>
      <c r="BK78" s="248">
        <f>X78</f>
        <v>25</v>
      </c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271">
        <f>X78</f>
        <v>25</v>
      </c>
      <c r="CD78" s="198"/>
      <c r="CE78" s="150"/>
      <c r="CF78" s="150"/>
      <c r="CG78" s="150"/>
      <c r="CH78" s="150"/>
      <c r="CI78" s="150"/>
      <c r="CJ78" s="248">
        <f>X78+AH78</f>
        <v>35</v>
      </c>
      <c r="CK78" s="150"/>
      <c r="CL78" s="150"/>
      <c r="CM78" s="150"/>
      <c r="CN78" s="248">
        <f>X78</f>
        <v>25</v>
      </c>
      <c r="CO78" s="150"/>
      <c r="CP78" s="150"/>
      <c r="CQ78" s="150"/>
      <c r="CR78" s="200">
        <f>X78</f>
        <v>25</v>
      </c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</row>
    <row r="79" spans="1:116" s="161" customFormat="1" ht="12.75" customHeight="1">
      <c r="A79" s="128"/>
      <c r="B79" s="148"/>
      <c r="C79" s="160">
        <v>-9</v>
      </c>
      <c r="D79" s="150"/>
      <c r="E79" s="151"/>
      <c r="F79" s="151">
        <v>3</v>
      </c>
      <c r="G79" s="152">
        <v>1</v>
      </c>
      <c r="H79" s="153">
        <v>0</v>
      </c>
      <c r="I79" s="147" t="s">
        <v>131</v>
      </c>
      <c r="J79" s="154" t="s">
        <v>132</v>
      </c>
      <c r="K79" s="155">
        <v>66</v>
      </c>
      <c r="L79" s="156"/>
      <c r="M79" s="156"/>
      <c r="N79" s="155">
        <v>0</v>
      </c>
      <c r="O79" s="155"/>
      <c r="P79" s="155"/>
      <c r="Q79" s="157"/>
      <c r="R79" s="157"/>
      <c r="S79" s="158">
        <v>33</v>
      </c>
      <c r="T79" s="157">
        <v>1</v>
      </c>
      <c r="U79" s="157"/>
      <c r="V79" s="158">
        <v>33</v>
      </c>
      <c r="W79" s="159"/>
      <c r="X79" s="180">
        <v>33</v>
      </c>
      <c r="Y79" s="159"/>
      <c r="Z79" s="159"/>
      <c r="AA79" s="159"/>
      <c r="AB79" s="150"/>
      <c r="AC79" s="189"/>
      <c r="AD79" s="159"/>
      <c r="AE79" s="159"/>
      <c r="AF79" s="159"/>
      <c r="AG79" s="238"/>
      <c r="AH79" s="184"/>
      <c r="AI79" s="148"/>
      <c r="AJ79" s="159"/>
      <c r="AK79" s="159"/>
      <c r="AL79" s="159"/>
      <c r="AM79" s="248">
        <f>X79</f>
        <v>33</v>
      </c>
      <c r="AN79" s="159"/>
      <c r="AO79" s="189"/>
      <c r="AP79" s="189"/>
      <c r="AQ79" s="150"/>
      <c r="AR79" s="159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200"/>
      <c r="BG79" s="150"/>
      <c r="BH79" s="150"/>
      <c r="BI79" s="150"/>
      <c r="BJ79" s="159"/>
      <c r="BK79" s="248">
        <f>X79</f>
        <v>33</v>
      </c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271">
        <f>X79</f>
        <v>33</v>
      </c>
      <c r="CD79" s="198"/>
      <c r="CE79" s="150"/>
      <c r="CF79" s="150"/>
      <c r="CG79" s="150"/>
      <c r="CH79" s="150"/>
      <c r="CI79" s="150"/>
      <c r="CJ79" s="248">
        <f>X79</f>
        <v>33</v>
      </c>
      <c r="CK79" s="150"/>
      <c r="CL79" s="150"/>
      <c r="CM79" s="150"/>
      <c r="CN79" s="248">
        <f>X79</f>
        <v>33</v>
      </c>
      <c r="CO79" s="150"/>
      <c r="CP79" s="150"/>
      <c r="CQ79" s="150"/>
      <c r="CR79" s="200">
        <f>X79</f>
        <v>33</v>
      </c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</row>
    <row r="80" spans="1:116" s="161" customFormat="1" ht="12.75" customHeight="1">
      <c r="A80" s="128"/>
      <c r="B80" s="148"/>
      <c r="C80" s="160"/>
      <c r="D80" s="150"/>
      <c r="E80" s="151"/>
      <c r="F80" s="151">
        <v>3</v>
      </c>
      <c r="G80" s="152">
        <v>2</v>
      </c>
      <c r="H80" s="153">
        <v>0</v>
      </c>
      <c r="I80" s="147" t="s">
        <v>131</v>
      </c>
      <c r="J80" s="154" t="s">
        <v>230</v>
      </c>
      <c r="K80" s="155">
        <v>19</v>
      </c>
      <c r="L80" s="156"/>
      <c r="M80" s="156"/>
      <c r="N80" s="155">
        <v>0</v>
      </c>
      <c r="O80" s="155"/>
      <c r="P80" s="155"/>
      <c r="Q80" s="157"/>
      <c r="R80" s="157"/>
      <c r="S80" s="158">
        <v>19</v>
      </c>
      <c r="T80" s="157">
        <v>1</v>
      </c>
      <c r="U80" s="157"/>
      <c r="V80" s="158">
        <v>19</v>
      </c>
      <c r="W80" s="159"/>
      <c r="X80" s="180">
        <v>19</v>
      </c>
      <c r="Y80" s="159"/>
      <c r="Z80" s="159"/>
      <c r="AA80" s="159"/>
      <c r="AB80" s="150"/>
      <c r="AC80" s="189"/>
      <c r="AD80" s="159"/>
      <c r="AE80" s="159"/>
      <c r="AF80" s="159"/>
      <c r="AG80" s="238"/>
      <c r="AH80" s="184"/>
      <c r="AI80" s="148"/>
      <c r="AJ80" s="159"/>
      <c r="AK80" s="159"/>
      <c r="AL80" s="159"/>
      <c r="AM80" s="248">
        <f>X80</f>
        <v>19</v>
      </c>
      <c r="AN80" s="159"/>
      <c r="AO80" s="189"/>
      <c r="AP80" s="189"/>
      <c r="AQ80" s="150"/>
      <c r="AR80" s="159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200"/>
      <c r="BG80" s="150"/>
      <c r="BH80" s="150"/>
      <c r="BI80" s="150"/>
      <c r="BJ80" s="159"/>
      <c r="BK80" s="248">
        <f>X80</f>
        <v>19</v>
      </c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271">
        <f>X80</f>
        <v>19</v>
      </c>
      <c r="CD80" s="198"/>
      <c r="CE80" s="150"/>
      <c r="CF80" s="150"/>
      <c r="CG80" s="150"/>
      <c r="CH80" s="150"/>
      <c r="CI80" s="150"/>
      <c r="CJ80" s="248">
        <f>X80</f>
        <v>19</v>
      </c>
      <c r="CK80" s="150"/>
      <c r="CL80" s="150"/>
      <c r="CM80" s="150"/>
      <c r="CN80" s="248">
        <f>X80</f>
        <v>19</v>
      </c>
      <c r="CO80" s="150"/>
      <c r="CP80" s="150"/>
      <c r="CQ80" s="150"/>
      <c r="CR80" s="200">
        <f>X80</f>
        <v>19</v>
      </c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</row>
    <row r="81" spans="1:116" s="161" customFormat="1" ht="12.75" customHeight="1">
      <c r="A81" s="128">
        <v>68</v>
      </c>
      <c r="B81" s="148">
        <v>6</v>
      </c>
      <c r="C81" s="160">
        <v>9</v>
      </c>
      <c r="D81" s="150" t="s">
        <v>215</v>
      </c>
      <c r="E81" s="151">
        <v>1</v>
      </c>
      <c r="F81" s="151">
        <v>1</v>
      </c>
      <c r="G81" s="152">
        <v>1</v>
      </c>
      <c r="H81" s="153">
        <v>0</v>
      </c>
      <c r="I81" s="147" t="str">
        <f>CONCATENATE(segédtábla!H34)</f>
        <v>gyalogos</v>
      </c>
      <c r="J81" s="154" t="str">
        <f>CONCATENATE(segédtábla!I34,"",segédtábla!J34)</f>
        <v>telj.túra</v>
      </c>
      <c r="K81" s="155">
        <v>25</v>
      </c>
      <c r="L81" s="156"/>
      <c r="M81" s="156"/>
      <c r="N81" s="155">
        <v>250</v>
      </c>
      <c r="O81" s="155"/>
      <c r="P81" s="155"/>
      <c r="Q81" s="157">
        <f>(CONCATENATE(segédtábla!S34))</f>
      </c>
      <c r="R81" s="157"/>
      <c r="S81" s="158">
        <f>SUM(segédtábla!U34)</f>
        <v>42.5</v>
      </c>
      <c r="T81" s="157">
        <f>(CONCATENATE(segédtábla!V34))</f>
      </c>
      <c r="U81" s="157" t="str">
        <f>(CONCATENATE(segédtábla!W34))</f>
        <v>1,2</v>
      </c>
      <c r="V81" s="158">
        <f>SUM(segédtábla!X34)</f>
        <v>51</v>
      </c>
      <c r="W81" s="159"/>
      <c r="X81" s="180">
        <f>SUM(segédtábla!Z34)</f>
        <v>51</v>
      </c>
      <c r="Y81" s="159"/>
      <c r="Z81" s="159"/>
      <c r="AA81" s="159"/>
      <c r="AB81" s="150"/>
      <c r="AC81" s="189"/>
      <c r="AD81" s="159">
        <v>1</v>
      </c>
      <c r="AE81" s="159">
        <v>2</v>
      </c>
      <c r="AF81" s="159">
        <v>42.5</v>
      </c>
      <c r="AG81" s="238" t="s">
        <v>122</v>
      </c>
      <c r="AH81" s="184">
        <v>0</v>
      </c>
      <c r="AI81" s="148"/>
      <c r="AJ81" s="159"/>
      <c r="AK81" s="159"/>
      <c r="AL81" s="159"/>
      <c r="AM81" s="159"/>
      <c r="AN81" s="159"/>
      <c r="AO81" s="189"/>
      <c r="AP81" s="189"/>
      <c r="AQ81" s="150"/>
      <c r="AR81" s="159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200">
        <f>X81</f>
        <v>51</v>
      </c>
      <c r="BG81" s="150"/>
      <c r="BH81" s="150"/>
      <c r="BI81" s="150"/>
      <c r="BJ81" s="159"/>
      <c r="BK81" s="159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265"/>
      <c r="CD81" s="198"/>
      <c r="CE81" s="150"/>
      <c r="CF81" s="150"/>
      <c r="CG81" s="150"/>
      <c r="CH81" s="150"/>
      <c r="CI81" s="150"/>
      <c r="CJ81" s="159"/>
      <c r="CK81" s="150"/>
      <c r="CL81" s="150"/>
      <c r="CM81" s="150"/>
      <c r="CN81" s="159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</row>
    <row r="82" spans="1:116" s="161" customFormat="1" ht="12.75" customHeight="1">
      <c r="A82" s="128">
        <v>69</v>
      </c>
      <c r="B82" s="148">
        <v>6</v>
      </c>
      <c r="C82" s="160">
        <v>10</v>
      </c>
      <c r="D82" s="150" t="s">
        <v>216</v>
      </c>
      <c r="E82" s="151">
        <v>1</v>
      </c>
      <c r="F82" s="151">
        <v>3</v>
      </c>
      <c r="G82" s="152">
        <v>1</v>
      </c>
      <c r="H82" s="153">
        <v>0</v>
      </c>
      <c r="I82" s="147" t="str">
        <f>CONCATENATE(segédtábla!H35)</f>
        <v>kerékpáros</v>
      </c>
      <c r="J82" s="154" t="str">
        <f>CONCATENATE(segédtábla!I35,"",segédtábla!J35)</f>
        <v>országúti</v>
      </c>
      <c r="K82" s="155">
        <v>66</v>
      </c>
      <c r="L82" s="156"/>
      <c r="M82" s="156"/>
      <c r="N82" s="155">
        <v>650</v>
      </c>
      <c r="O82" s="155"/>
      <c r="P82" s="155"/>
      <c r="Q82" s="157">
        <f>(CONCATENATE(segédtábla!S35))</f>
      </c>
      <c r="R82" s="157"/>
      <c r="S82" s="158">
        <f>SUM(segédtábla!U35)</f>
        <v>46</v>
      </c>
      <c r="T82" s="157" t="str">
        <f>(CONCATENATE(segédtábla!V35))</f>
        <v>1</v>
      </c>
      <c r="U82" s="157">
        <f>(CONCATENATE(segédtábla!W35))</f>
      </c>
      <c r="V82" s="158">
        <f>SUM(segédtábla!X35)</f>
        <v>46</v>
      </c>
      <c r="W82" s="159"/>
      <c r="X82" s="180">
        <f>SUM(segédtábla!Z35)</f>
        <v>46</v>
      </c>
      <c r="Y82" s="159"/>
      <c r="Z82" s="159"/>
      <c r="AA82" s="159"/>
      <c r="AB82" s="150"/>
      <c r="AC82" s="189"/>
      <c r="AD82" s="159">
        <v>4</v>
      </c>
      <c r="AE82" s="159">
        <v>4</v>
      </c>
      <c r="AF82" s="159">
        <v>39.5</v>
      </c>
      <c r="AG82" s="238" t="s">
        <v>122</v>
      </c>
      <c r="AH82" s="184">
        <v>5</v>
      </c>
      <c r="AI82" s="148"/>
      <c r="AJ82" s="159"/>
      <c r="AK82" s="159"/>
      <c r="AL82" s="159"/>
      <c r="AM82" s="159"/>
      <c r="AN82" s="159"/>
      <c r="AO82" s="189"/>
      <c r="AP82" s="189"/>
      <c r="AQ82" s="150"/>
      <c r="AR82" s="159"/>
      <c r="AS82" s="150"/>
      <c r="AT82" s="150"/>
      <c r="AU82" s="150"/>
      <c r="AV82" s="150"/>
      <c r="AW82" s="150"/>
      <c r="AX82" s="150"/>
      <c r="AY82" s="150"/>
      <c r="AZ82" s="150"/>
      <c r="BA82" s="200">
        <f>X82</f>
        <v>46</v>
      </c>
      <c r="BB82" s="150"/>
      <c r="BC82" s="150"/>
      <c r="BD82" s="150"/>
      <c r="BE82" s="150"/>
      <c r="BF82" s="200">
        <f>X82+AH82</f>
        <v>51</v>
      </c>
      <c r="BG82" s="200">
        <f>X82</f>
        <v>46</v>
      </c>
      <c r="BH82" s="150"/>
      <c r="BI82" s="150"/>
      <c r="BJ82" s="159"/>
      <c r="BK82" s="159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265"/>
      <c r="CD82" s="198"/>
      <c r="CE82" s="150"/>
      <c r="CF82" s="200">
        <f>X82</f>
        <v>46</v>
      </c>
      <c r="CG82" s="150"/>
      <c r="CH82" s="150"/>
      <c r="CI82" s="150"/>
      <c r="CJ82" s="159"/>
      <c r="CK82" s="150"/>
      <c r="CL82" s="150"/>
      <c r="CM82" s="150"/>
      <c r="CN82" s="159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</row>
    <row r="83" spans="1:116" s="161" customFormat="1" ht="12.75" customHeight="1">
      <c r="A83" s="128">
        <v>70</v>
      </c>
      <c r="B83" s="148">
        <v>6</v>
      </c>
      <c r="C83" s="160" t="s">
        <v>286</v>
      </c>
      <c r="D83" s="150" t="s">
        <v>287</v>
      </c>
      <c r="E83" s="151">
        <v>1</v>
      </c>
      <c r="F83" s="151">
        <v>1</v>
      </c>
      <c r="G83" s="152">
        <v>0</v>
      </c>
      <c r="H83" s="153">
        <v>0</v>
      </c>
      <c r="I83" s="147" t="s">
        <v>3</v>
      </c>
      <c r="J83" s="154"/>
      <c r="K83" s="155">
        <v>22</v>
      </c>
      <c r="L83" s="156"/>
      <c r="M83" s="156"/>
      <c r="N83" s="155">
        <v>700</v>
      </c>
      <c r="O83" s="155"/>
      <c r="P83" s="155"/>
      <c r="Q83" s="157"/>
      <c r="R83" s="157"/>
      <c r="S83" s="158">
        <v>47</v>
      </c>
      <c r="T83" s="157">
        <v>1</v>
      </c>
      <c r="U83" s="157"/>
      <c r="V83" s="158">
        <v>47</v>
      </c>
      <c r="W83" s="159">
        <v>10</v>
      </c>
      <c r="X83" s="180">
        <v>57</v>
      </c>
      <c r="Y83" s="159"/>
      <c r="Z83" s="159"/>
      <c r="AA83" s="159"/>
      <c r="AB83" s="150"/>
      <c r="AC83" s="189"/>
      <c r="AD83" s="159">
        <v>5</v>
      </c>
      <c r="AE83" s="159">
        <v>5</v>
      </c>
      <c r="AF83" s="159">
        <v>47</v>
      </c>
      <c r="AG83" s="238" t="s">
        <v>171</v>
      </c>
      <c r="AH83" s="184">
        <v>3</v>
      </c>
      <c r="AI83" s="148"/>
      <c r="AJ83" s="159"/>
      <c r="AK83" s="159"/>
      <c r="AL83" s="159"/>
      <c r="AM83" s="159"/>
      <c r="AN83" s="159"/>
      <c r="AO83" s="189"/>
      <c r="AP83" s="189"/>
      <c r="AQ83" s="150"/>
      <c r="AR83" s="248">
        <f>X83</f>
        <v>57</v>
      </c>
      <c r="AS83" s="150"/>
      <c r="AT83" s="150"/>
      <c r="AU83" s="150"/>
      <c r="AV83" s="150"/>
      <c r="AW83" s="150"/>
      <c r="AX83" s="150"/>
      <c r="AY83" s="150"/>
      <c r="AZ83" s="150"/>
      <c r="BA83" s="200"/>
      <c r="BB83" s="150"/>
      <c r="BC83" s="200">
        <f>X83</f>
        <v>57</v>
      </c>
      <c r="BD83" s="150"/>
      <c r="BE83" s="150"/>
      <c r="BF83" s="200"/>
      <c r="BG83" s="200"/>
      <c r="BH83" s="150"/>
      <c r="BI83" s="150"/>
      <c r="BJ83" s="159"/>
      <c r="BK83" s="159"/>
      <c r="BL83" s="150"/>
      <c r="BM83" s="150"/>
      <c r="BN83" s="150"/>
      <c r="BO83" s="150"/>
      <c r="BP83" s="150"/>
      <c r="BQ83" s="150"/>
      <c r="BR83" s="150"/>
      <c r="BS83" s="150"/>
      <c r="BT83" s="150"/>
      <c r="BU83" s="200">
        <f>X83</f>
        <v>57</v>
      </c>
      <c r="BV83" s="150"/>
      <c r="BW83" s="150"/>
      <c r="BX83" s="150"/>
      <c r="BY83" s="150"/>
      <c r="BZ83" s="150"/>
      <c r="CA83" s="150"/>
      <c r="CB83" s="150"/>
      <c r="CC83" s="265"/>
      <c r="CD83" s="198"/>
      <c r="CE83" s="200">
        <f>X83</f>
        <v>57</v>
      </c>
      <c r="CF83" s="200"/>
      <c r="CG83" s="150"/>
      <c r="CH83" s="150"/>
      <c r="CI83" s="150"/>
      <c r="CJ83" s="159"/>
      <c r="CK83" s="150"/>
      <c r="CL83" s="150"/>
      <c r="CM83" s="150"/>
      <c r="CN83" s="159"/>
      <c r="CO83" s="200">
        <f>X83</f>
        <v>57</v>
      </c>
      <c r="CP83" s="20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0"/>
    </row>
    <row r="84" spans="1:116" s="161" customFormat="1" ht="12.75" customHeight="1">
      <c r="A84" s="128">
        <v>71</v>
      </c>
      <c r="B84" s="148">
        <v>6</v>
      </c>
      <c r="C84" s="160">
        <v>16</v>
      </c>
      <c r="D84" s="150" t="s">
        <v>217</v>
      </c>
      <c r="E84" s="151">
        <v>1</v>
      </c>
      <c r="F84" s="151">
        <v>1</v>
      </c>
      <c r="G84" s="152">
        <v>1</v>
      </c>
      <c r="H84" s="153">
        <v>0</v>
      </c>
      <c r="I84" s="147" t="str">
        <f>CONCATENATE(segédtábla!H36)</f>
        <v>gyalogos</v>
      </c>
      <c r="J84" s="154" t="str">
        <f>CONCATENATE(segédtábla!I36,"",segédtábla!J36)</f>
        <v>telj.túra</v>
      </c>
      <c r="K84" s="155">
        <v>30</v>
      </c>
      <c r="L84" s="156"/>
      <c r="M84" s="156"/>
      <c r="N84" s="155">
        <v>900</v>
      </c>
      <c r="O84" s="155"/>
      <c r="P84" s="155"/>
      <c r="Q84" s="157">
        <f>(CONCATENATE(segédtábla!S36))</f>
      </c>
      <c r="R84" s="157"/>
      <c r="S84" s="158">
        <f>SUM(segédtábla!U36)</f>
        <v>63</v>
      </c>
      <c r="T84" s="157">
        <f>(CONCATENATE(segédtábla!V36))</f>
      </c>
      <c r="U84" s="157" t="str">
        <f>(CONCATENATE(segédtábla!W36))</f>
        <v>1,3</v>
      </c>
      <c r="V84" s="158">
        <f>SUM(segédtábla!X36)</f>
        <v>81.9</v>
      </c>
      <c r="W84" s="159"/>
      <c r="X84" s="180">
        <f>SUM(segédtábla!Z36)</f>
        <v>81.9</v>
      </c>
      <c r="Y84" s="159"/>
      <c r="Z84" s="159"/>
      <c r="AA84" s="159"/>
      <c r="AB84" s="150"/>
      <c r="AC84" s="189"/>
      <c r="AD84" s="159">
        <v>1</v>
      </c>
      <c r="AE84" s="159">
        <v>2</v>
      </c>
      <c r="AF84" s="159">
        <v>63</v>
      </c>
      <c r="AG84" s="238" t="s">
        <v>122</v>
      </c>
      <c r="AH84" s="184">
        <v>0</v>
      </c>
      <c r="AI84" s="148"/>
      <c r="AJ84" s="159"/>
      <c r="AK84" s="159"/>
      <c r="AL84" s="159"/>
      <c r="AM84" s="159"/>
      <c r="AN84" s="159"/>
      <c r="AO84" s="189"/>
      <c r="AP84" s="189"/>
      <c r="AQ84" s="150"/>
      <c r="AR84" s="159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200">
        <f>X84</f>
        <v>81.9</v>
      </c>
      <c r="BG84" s="150"/>
      <c r="BH84" s="150"/>
      <c r="BI84" s="150"/>
      <c r="BJ84" s="159"/>
      <c r="BK84" s="159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265"/>
      <c r="CD84" s="198"/>
      <c r="CE84" s="150"/>
      <c r="CF84" s="200">
        <f>X84</f>
        <v>81.9</v>
      </c>
      <c r="CG84" s="150"/>
      <c r="CH84" s="150"/>
      <c r="CI84" s="150"/>
      <c r="CJ84" s="159"/>
      <c r="CK84" s="150"/>
      <c r="CL84" s="150"/>
      <c r="CM84" s="150"/>
      <c r="CN84" s="159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</row>
    <row r="85" spans="1:116" s="161" customFormat="1" ht="12.75" customHeight="1">
      <c r="A85" s="128">
        <v>72</v>
      </c>
      <c r="B85" s="148">
        <v>6</v>
      </c>
      <c r="C85" s="160" t="s">
        <v>218</v>
      </c>
      <c r="D85" s="150" t="s">
        <v>219</v>
      </c>
      <c r="E85" s="151">
        <v>5</v>
      </c>
      <c r="F85" s="151">
        <v>1</v>
      </c>
      <c r="G85" s="152">
        <v>0</v>
      </c>
      <c r="H85" s="153">
        <v>0</v>
      </c>
      <c r="I85" s="147" t="str">
        <f>CONCATENATE(segédtábla!H37)</f>
        <v>gyalogos</v>
      </c>
      <c r="J85" s="154">
        <f>CONCATENATE(segédtábla!I37,"",segédtábla!J37)</f>
      </c>
      <c r="K85" s="155">
        <v>50</v>
      </c>
      <c r="L85" s="156"/>
      <c r="M85" s="156"/>
      <c r="N85" s="155">
        <v>2400</v>
      </c>
      <c r="O85" s="155"/>
      <c r="P85" s="155"/>
      <c r="Q85" s="157">
        <f>(CONCATENATE(segédtábla!S37))</f>
      </c>
      <c r="R85" s="157"/>
      <c r="S85" s="158">
        <f>SUM(segédtábla!U37)</f>
        <v>123</v>
      </c>
      <c r="T85" s="157" t="str">
        <f>(CONCATENATE(segédtábla!V37))</f>
        <v>1</v>
      </c>
      <c r="U85" s="157">
        <f>(CONCATENATE(segédtábla!W37))</f>
      </c>
      <c r="V85" s="158">
        <f>SUM(segédtábla!X37)</f>
        <v>123</v>
      </c>
      <c r="W85" s="159">
        <v>4</v>
      </c>
      <c r="X85" s="180">
        <f>SUM(segédtábla!Z37)</f>
        <v>127</v>
      </c>
      <c r="Y85" s="159"/>
      <c r="Z85" s="159"/>
      <c r="AA85" s="159"/>
      <c r="AB85" s="150"/>
      <c r="AC85" s="189"/>
      <c r="AD85" s="159">
        <v>10</v>
      </c>
      <c r="AE85" s="159">
        <v>10</v>
      </c>
      <c r="AF85" s="159">
        <v>127</v>
      </c>
      <c r="AG85" s="238" t="s">
        <v>220</v>
      </c>
      <c r="AH85" s="184">
        <v>25</v>
      </c>
      <c r="AI85" s="148"/>
      <c r="AJ85" s="159"/>
      <c r="AK85" s="159"/>
      <c r="AL85" s="159"/>
      <c r="AM85" s="159"/>
      <c r="AN85" s="248">
        <f>X85</f>
        <v>127</v>
      </c>
      <c r="AO85" s="281">
        <f>X85</f>
        <v>127</v>
      </c>
      <c r="AP85" s="189"/>
      <c r="AQ85" s="150"/>
      <c r="AR85" s="248">
        <f>X85+AH85</f>
        <v>152</v>
      </c>
      <c r="AS85" s="150"/>
      <c r="AT85" s="159">
        <v>0</v>
      </c>
      <c r="AU85" s="150"/>
      <c r="AV85" s="150"/>
      <c r="AW85" s="150"/>
      <c r="AX85" s="150"/>
      <c r="AY85" s="200">
        <f>X85</f>
        <v>127</v>
      </c>
      <c r="AZ85" s="150"/>
      <c r="BA85" s="150"/>
      <c r="BB85" s="150"/>
      <c r="BC85" s="150"/>
      <c r="BD85" s="150"/>
      <c r="BE85" s="200">
        <f>X85</f>
        <v>127</v>
      </c>
      <c r="BF85" s="150"/>
      <c r="BG85" s="150"/>
      <c r="BH85" s="150"/>
      <c r="BI85" s="150"/>
      <c r="BJ85" s="159"/>
      <c r="BK85" s="159"/>
      <c r="BL85" s="150"/>
      <c r="BM85" s="150"/>
      <c r="BN85" s="150"/>
      <c r="BO85" s="150"/>
      <c r="BP85" s="150"/>
      <c r="BQ85" s="150"/>
      <c r="BR85" s="150"/>
      <c r="BS85" s="200">
        <f>X85</f>
        <v>127</v>
      </c>
      <c r="BT85" s="200">
        <f>X85+AH85</f>
        <v>152</v>
      </c>
      <c r="BU85" s="150"/>
      <c r="BV85" s="150"/>
      <c r="BW85" s="150"/>
      <c r="BX85" s="150"/>
      <c r="BY85" s="150"/>
      <c r="BZ85" s="150"/>
      <c r="CA85" s="150"/>
      <c r="CB85" s="150"/>
      <c r="CC85" s="265"/>
      <c r="CD85" s="198"/>
      <c r="CE85" s="150"/>
      <c r="CF85" s="150"/>
      <c r="CG85" s="150"/>
      <c r="CH85" s="150"/>
      <c r="CI85" s="150"/>
      <c r="CJ85" s="159"/>
      <c r="CK85" s="150"/>
      <c r="CL85" s="150"/>
      <c r="CM85" s="200">
        <f>X85</f>
        <v>127</v>
      </c>
      <c r="CN85" s="159"/>
      <c r="CO85" s="150"/>
      <c r="CP85" s="150"/>
      <c r="CQ85" s="150"/>
      <c r="CR85" s="150"/>
      <c r="CS85" s="200">
        <f>X85</f>
        <v>127</v>
      </c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</row>
    <row r="86" spans="1:116" s="161" customFormat="1" ht="12.75" customHeight="1">
      <c r="A86" s="128">
        <v>73</v>
      </c>
      <c r="B86" s="148">
        <v>6</v>
      </c>
      <c r="C86" s="160">
        <v>24</v>
      </c>
      <c r="D86" s="150" t="s">
        <v>221</v>
      </c>
      <c r="E86" s="151">
        <v>1</v>
      </c>
      <c r="F86" s="151">
        <v>3</v>
      </c>
      <c r="G86" s="152">
        <v>1</v>
      </c>
      <c r="H86" s="153">
        <v>0</v>
      </c>
      <c r="I86" s="147" t="s">
        <v>131</v>
      </c>
      <c r="J86" s="154" t="s">
        <v>132</v>
      </c>
      <c r="K86" s="155">
        <v>66</v>
      </c>
      <c r="L86" s="156"/>
      <c r="M86" s="156"/>
      <c r="N86" s="155">
        <v>455</v>
      </c>
      <c r="O86" s="155"/>
      <c r="P86" s="155"/>
      <c r="Q86" s="157"/>
      <c r="R86" s="157"/>
      <c r="S86" s="158">
        <v>42.1</v>
      </c>
      <c r="T86" s="157">
        <v>1</v>
      </c>
      <c r="U86" s="157"/>
      <c r="V86" s="158">
        <v>42.1</v>
      </c>
      <c r="W86" s="159"/>
      <c r="X86" s="180">
        <v>42.1</v>
      </c>
      <c r="Y86" s="159"/>
      <c r="Z86" s="159"/>
      <c r="AA86" s="159"/>
      <c r="AB86" s="150"/>
      <c r="AC86" s="189"/>
      <c r="AD86" s="159">
        <v>3</v>
      </c>
      <c r="AE86" s="159">
        <v>3</v>
      </c>
      <c r="AF86" s="159">
        <v>37.5</v>
      </c>
      <c r="AG86" s="238" t="s">
        <v>122</v>
      </c>
      <c r="AH86" s="184">
        <v>5</v>
      </c>
      <c r="AI86" s="148"/>
      <c r="AJ86" s="159"/>
      <c r="AK86" s="159"/>
      <c r="AL86" s="159"/>
      <c r="AM86" s="159"/>
      <c r="AN86" s="248"/>
      <c r="AO86" s="281"/>
      <c r="AP86" s="189"/>
      <c r="AQ86" s="150"/>
      <c r="AR86" s="248"/>
      <c r="AS86" s="150"/>
      <c r="AT86" s="159"/>
      <c r="AU86" s="150"/>
      <c r="AV86" s="150"/>
      <c r="AW86" s="150"/>
      <c r="AX86" s="150"/>
      <c r="AY86" s="200"/>
      <c r="AZ86" s="150"/>
      <c r="BA86" s="200">
        <f>X86</f>
        <v>42.1</v>
      </c>
      <c r="BB86" s="150"/>
      <c r="BC86" s="150"/>
      <c r="BD86" s="150"/>
      <c r="BE86" s="200"/>
      <c r="BF86" s="200">
        <f>X86+AH86</f>
        <v>47.1</v>
      </c>
      <c r="BG86" s="200">
        <f>X86</f>
        <v>42.1</v>
      </c>
      <c r="BH86" s="150"/>
      <c r="BI86" s="150"/>
      <c r="BJ86" s="159"/>
      <c r="BK86" s="159"/>
      <c r="BL86" s="150"/>
      <c r="BM86" s="150"/>
      <c r="BN86" s="150"/>
      <c r="BO86" s="150"/>
      <c r="BP86" s="150"/>
      <c r="BQ86" s="150"/>
      <c r="BR86" s="150"/>
      <c r="BS86" s="200"/>
      <c r="BT86" s="200"/>
      <c r="BU86" s="150"/>
      <c r="BV86" s="150"/>
      <c r="BW86" s="150"/>
      <c r="BX86" s="150"/>
      <c r="BY86" s="150"/>
      <c r="BZ86" s="150"/>
      <c r="CA86" s="150"/>
      <c r="CB86" s="150"/>
      <c r="CC86" s="265"/>
      <c r="CD86" s="198"/>
      <c r="CE86" s="150"/>
      <c r="CF86" s="150"/>
      <c r="CG86" s="150"/>
      <c r="CH86" s="150"/>
      <c r="CI86" s="150"/>
      <c r="CJ86" s="159"/>
      <c r="CK86" s="150"/>
      <c r="CL86" s="150"/>
      <c r="CM86" s="200"/>
      <c r="CN86" s="159"/>
      <c r="CO86" s="150"/>
      <c r="CP86" s="150"/>
      <c r="CQ86" s="150"/>
      <c r="CR86" s="150"/>
      <c r="CS86" s="20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</row>
    <row r="87" spans="1:116" s="161" customFormat="1" ht="12.75" customHeight="1">
      <c r="A87" s="128">
        <v>74</v>
      </c>
      <c r="B87" s="148">
        <v>6</v>
      </c>
      <c r="C87" s="160">
        <v>30</v>
      </c>
      <c r="D87" s="150" t="s">
        <v>222</v>
      </c>
      <c r="E87" s="151">
        <v>1</v>
      </c>
      <c r="F87" s="151">
        <v>3</v>
      </c>
      <c r="G87" s="152">
        <v>1</v>
      </c>
      <c r="H87" s="153">
        <v>0</v>
      </c>
      <c r="I87" s="147" t="str">
        <f>CONCATENATE(segédtábla!H38)</f>
        <v>kerékpáros</v>
      </c>
      <c r="J87" s="154" t="str">
        <f>CONCATENATE(segédtábla!I38,"",segédtábla!J38)</f>
        <v>országúti</v>
      </c>
      <c r="K87" s="155">
        <v>40</v>
      </c>
      <c r="L87" s="156"/>
      <c r="M87" s="156"/>
      <c r="N87" s="155">
        <v>0</v>
      </c>
      <c r="O87" s="155"/>
      <c r="P87" s="155"/>
      <c r="Q87" s="157">
        <f>(CONCATENATE(segédtábla!S38))</f>
      </c>
      <c r="R87" s="157"/>
      <c r="S87" s="158">
        <f>SUM(segédtábla!U38)</f>
        <v>20</v>
      </c>
      <c r="T87" s="157" t="str">
        <f>(CONCATENATE(segédtábla!V38))</f>
        <v>1</v>
      </c>
      <c r="U87" s="157">
        <f>(CONCATENATE(segédtábla!W38))</f>
      </c>
      <c r="V87" s="158">
        <f>SUM(segédtábla!X38)</f>
        <v>20</v>
      </c>
      <c r="W87" s="159"/>
      <c r="X87" s="180">
        <f>SUM(segédtábla!Z38)</f>
        <v>20</v>
      </c>
      <c r="Y87" s="159"/>
      <c r="Z87" s="159"/>
      <c r="AA87" s="159"/>
      <c r="AB87" s="150"/>
      <c r="AC87" s="189"/>
      <c r="AD87" s="159">
        <v>5</v>
      </c>
      <c r="AE87" s="159">
        <v>10</v>
      </c>
      <c r="AF87" s="159">
        <v>64</v>
      </c>
      <c r="AG87" s="238" t="s">
        <v>223</v>
      </c>
      <c r="AH87" s="184">
        <v>5</v>
      </c>
      <c r="AI87" s="148"/>
      <c r="AJ87" s="159"/>
      <c r="AK87" s="159"/>
      <c r="AL87" s="159"/>
      <c r="AM87" s="248">
        <f>X87</f>
        <v>20</v>
      </c>
      <c r="AN87" s="159"/>
      <c r="AO87" s="189"/>
      <c r="AP87" s="189"/>
      <c r="AQ87" s="150"/>
      <c r="AR87" s="248">
        <f>X87</f>
        <v>20</v>
      </c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200">
        <f>X87</f>
        <v>20</v>
      </c>
      <c r="BH87" s="150"/>
      <c r="BI87" s="200">
        <f>X87</f>
        <v>20</v>
      </c>
      <c r="BJ87" s="159"/>
      <c r="BK87" s="159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200">
        <f>X87+AH87</f>
        <v>25</v>
      </c>
      <c r="CA87" s="150"/>
      <c r="CB87" s="150"/>
      <c r="CC87" s="265"/>
      <c r="CD87" s="198"/>
      <c r="CE87" s="150"/>
      <c r="CF87" s="150"/>
      <c r="CG87" s="150"/>
      <c r="CH87" s="150"/>
      <c r="CI87" s="150"/>
      <c r="CJ87" s="159"/>
      <c r="CK87" s="150"/>
      <c r="CL87" s="150"/>
      <c r="CM87" s="150"/>
      <c r="CN87" s="159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</row>
    <row r="88" spans="1:116" s="161" customFormat="1" ht="12.75" customHeight="1">
      <c r="A88" s="128"/>
      <c r="B88" s="148"/>
      <c r="C88" s="160"/>
      <c r="D88" s="150"/>
      <c r="E88" s="151"/>
      <c r="F88" s="151">
        <v>3</v>
      </c>
      <c r="G88" s="152">
        <v>2</v>
      </c>
      <c r="H88" s="153">
        <v>0</v>
      </c>
      <c r="I88" s="147" t="str">
        <f>CONCATENATE(segédtábla!H39)</f>
        <v>kerékpáros</v>
      </c>
      <c r="J88" s="154" t="str">
        <f>CONCATENATE(segédtábla!I39,"",segédtábla!J39)</f>
        <v>terep</v>
      </c>
      <c r="K88" s="155">
        <v>40</v>
      </c>
      <c r="L88" s="156"/>
      <c r="M88" s="156"/>
      <c r="N88" s="155">
        <v>200</v>
      </c>
      <c r="O88" s="155"/>
      <c r="P88" s="155"/>
      <c r="Q88" s="157">
        <f>(CONCATENATE(segédtábla!S39))</f>
      </c>
      <c r="R88" s="157"/>
      <c r="S88" s="158">
        <f>SUM(segédtábla!U39)</f>
        <v>44</v>
      </c>
      <c r="T88" s="157" t="str">
        <f>(CONCATENATE(segédtábla!V39))</f>
        <v>1</v>
      </c>
      <c r="U88" s="157">
        <f>(CONCATENATE(segédtábla!W39))</f>
      </c>
      <c r="V88" s="158">
        <f>SUM(segédtábla!X39)</f>
        <v>44</v>
      </c>
      <c r="W88" s="159"/>
      <c r="X88" s="180">
        <f>SUM(segédtábla!Z39)</f>
        <v>44</v>
      </c>
      <c r="Y88" s="159"/>
      <c r="Z88" s="159"/>
      <c r="AA88" s="159"/>
      <c r="AB88" s="150"/>
      <c r="AC88" s="189"/>
      <c r="AD88" s="159"/>
      <c r="AE88" s="159"/>
      <c r="AF88" s="159"/>
      <c r="AG88" s="238"/>
      <c r="AH88" s="184"/>
      <c r="AI88" s="148"/>
      <c r="AJ88" s="159"/>
      <c r="AK88" s="159"/>
      <c r="AL88" s="159"/>
      <c r="AM88" s="248">
        <f>X88</f>
        <v>44</v>
      </c>
      <c r="AN88" s="159"/>
      <c r="AO88" s="189"/>
      <c r="AP88" s="189"/>
      <c r="AQ88" s="150"/>
      <c r="AR88" s="248">
        <f>X88</f>
        <v>44</v>
      </c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200">
        <f>X88</f>
        <v>44</v>
      </c>
      <c r="BH88" s="150"/>
      <c r="BI88" s="200">
        <f>X88</f>
        <v>44</v>
      </c>
      <c r="BJ88" s="159"/>
      <c r="BK88" s="159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200">
        <f>X88</f>
        <v>44</v>
      </c>
      <c r="CA88" s="150"/>
      <c r="CB88" s="150"/>
      <c r="CC88" s="265"/>
      <c r="CD88" s="198"/>
      <c r="CE88" s="150"/>
      <c r="CF88" s="150"/>
      <c r="CG88" s="150"/>
      <c r="CH88" s="150"/>
      <c r="CI88" s="150"/>
      <c r="CJ88" s="159"/>
      <c r="CK88" s="150"/>
      <c r="CL88" s="150"/>
      <c r="CM88" s="150"/>
      <c r="CN88" s="159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</row>
    <row r="89" spans="1:116" s="161" customFormat="1" ht="12.75" customHeight="1">
      <c r="A89" s="128">
        <v>75</v>
      </c>
      <c r="B89" s="148">
        <v>7</v>
      </c>
      <c r="C89" s="160">
        <v>1</v>
      </c>
      <c r="D89" s="150" t="s">
        <v>224</v>
      </c>
      <c r="E89" s="151">
        <v>1</v>
      </c>
      <c r="F89" s="151">
        <v>1</v>
      </c>
      <c r="G89" s="152">
        <v>1</v>
      </c>
      <c r="H89" s="153">
        <v>0</v>
      </c>
      <c r="I89" s="147" t="s">
        <v>3</v>
      </c>
      <c r="J89" s="154" t="s">
        <v>6</v>
      </c>
      <c r="K89" s="155">
        <v>24.62</v>
      </c>
      <c r="L89" s="156"/>
      <c r="M89" s="156"/>
      <c r="N89" s="155">
        <v>1038</v>
      </c>
      <c r="O89" s="155"/>
      <c r="P89" s="155"/>
      <c r="Q89" s="157"/>
      <c r="R89" s="157"/>
      <c r="S89" s="158">
        <v>57.69</v>
      </c>
      <c r="T89" s="157"/>
      <c r="U89" s="157">
        <v>1.2</v>
      </c>
      <c r="V89" s="158">
        <v>69.23</v>
      </c>
      <c r="W89" s="159"/>
      <c r="X89" s="180">
        <v>69.23</v>
      </c>
      <c r="Y89" s="159"/>
      <c r="Z89" s="159"/>
      <c r="AA89" s="159"/>
      <c r="AB89" s="150"/>
      <c r="AC89" s="189"/>
      <c r="AD89" s="159">
        <v>1</v>
      </c>
      <c r="AE89" s="159">
        <v>3</v>
      </c>
      <c r="AF89" s="159">
        <v>58</v>
      </c>
      <c r="AG89" s="238" t="s">
        <v>211</v>
      </c>
      <c r="AH89" s="184">
        <v>0</v>
      </c>
      <c r="AI89" s="148"/>
      <c r="AJ89" s="159"/>
      <c r="AK89" s="159"/>
      <c r="AL89" s="159"/>
      <c r="AM89" s="248"/>
      <c r="AN89" s="159"/>
      <c r="AO89" s="189"/>
      <c r="AP89" s="189"/>
      <c r="AQ89" s="150"/>
      <c r="AR89" s="248"/>
      <c r="AS89" s="150"/>
      <c r="AT89" s="150"/>
      <c r="AU89" s="150"/>
      <c r="AV89" s="150"/>
      <c r="AW89" s="150"/>
      <c r="AX89" s="150"/>
      <c r="AY89" s="150"/>
      <c r="AZ89" s="150"/>
      <c r="BA89" s="200">
        <f>X89</f>
        <v>69.23</v>
      </c>
      <c r="BB89" s="150"/>
      <c r="BC89" s="150"/>
      <c r="BD89" s="150"/>
      <c r="BE89" s="150"/>
      <c r="BF89" s="150"/>
      <c r="BG89" s="200"/>
      <c r="BH89" s="150"/>
      <c r="BI89" s="200"/>
      <c r="BJ89" s="159"/>
      <c r="BK89" s="159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200"/>
      <c r="CA89" s="150"/>
      <c r="CB89" s="150"/>
      <c r="CC89" s="265"/>
      <c r="CD89" s="198"/>
      <c r="CE89" s="150"/>
      <c r="CF89" s="150"/>
      <c r="CG89" s="150"/>
      <c r="CH89" s="150"/>
      <c r="CI89" s="150"/>
      <c r="CJ89" s="159"/>
      <c r="CK89" s="150"/>
      <c r="CL89" s="150"/>
      <c r="CM89" s="150"/>
      <c r="CN89" s="159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</row>
    <row r="90" spans="1:116" s="273" customFormat="1" ht="12.75" customHeight="1">
      <c r="A90" s="252">
        <v>76</v>
      </c>
      <c r="B90" s="243">
        <v>7</v>
      </c>
      <c r="C90" s="253">
        <v>1</v>
      </c>
      <c r="D90" s="198" t="s">
        <v>240</v>
      </c>
      <c r="E90" s="255">
        <v>1</v>
      </c>
      <c r="F90" s="255">
        <v>1</v>
      </c>
      <c r="G90" s="276">
        <v>1</v>
      </c>
      <c r="H90" s="270">
        <v>0</v>
      </c>
      <c r="I90" s="259" t="s">
        <v>3</v>
      </c>
      <c r="J90" s="260" t="s">
        <v>6</v>
      </c>
      <c r="K90" s="261">
        <v>32</v>
      </c>
      <c r="L90" s="262"/>
      <c r="M90" s="262"/>
      <c r="N90" s="261">
        <v>1090</v>
      </c>
      <c r="O90" s="261"/>
      <c r="P90" s="261"/>
      <c r="Q90" s="263"/>
      <c r="R90" s="263"/>
      <c r="S90" s="264">
        <v>69.8</v>
      </c>
      <c r="T90" s="263"/>
      <c r="U90" s="263">
        <v>1.3</v>
      </c>
      <c r="V90" s="264">
        <v>90.74</v>
      </c>
      <c r="W90" s="265"/>
      <c r="X90" s="266">
        <v>90.7</v>
      </c>
      <c r="Y90" s="265"/>
      <c r="Z90" s="265"/>
      <c r="AA90" s="265"/>
      <c r="AB90" s="198"/>
      <c r="AC90" s="267"/>
      <c r="AD90" s="265">
        <v>1</v>
      </c>
      <c r="AE90" s="265">
        <v>2</v>
      </c>
      <c r="AF90" s="265">
        <v>70</v>
      </c>
      <c r="AG90" s="268" t="s">
        <v>122</v>
      </c>
      <c r="AH90" s="269">
        <v>0</v>
      </c>
      <c r="AI90" s="243"/>
      <c r="AJ90" s="265"/>
      <c r="AK90" s="265"/>
      <c r="AL90" s="265"/>
      <c r="AM90" s="271"/>
      <c r="AN90" s="265"/>
      <c r="AO90" s="267"/>
      <c r="AP90" s="267"/>
      <c r="AQ90" s="198"/>
      <c r="AR90" s="271"/>
      <c r="AS90" s="198"/>
      <c r="AT90" s="198"/>
      <c r="AU90" s="198"/>
      <c r="AV90" s="198"/>
      <c r="AW90" s="198"/>
      <c r="AX90" s="198"/>
      <c r="AY90" s="198"/>
      <c r="AZ90" s="198"/>
      <c r="BA90" s="272"/>
      <c r="BB90" s="198"/>
      <c r="BC90" s="198"/>
      <c r="BD90" s="198"/>
      <c r="BE90" s="198"/>
      <c r="BF90" s="272">
        <f>X90</f>
        <v>90.7</v>
      </c>
      <c r="BG90" s="272"/>
      <c r="BH90" s="198"/>
      <c r="BI90" s="272"/>
      <c r="BJ90" s="265"/>
      <c r="BK90" s="265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272"/>
      <c r="CA90" s="198"/>
      <c r="CB90" s="198"/>
      <c r="CC90" s="265"/>
      <c r="CD90" s="198"/>
      <c r="CE90" s="198"/>
      <c r="CF90" s="198"/>
      <c r="CG90" s="198"/>
      <c r="CH90" s="198"/>
      <c r="CI90" s="198"/>
      <c r="CJ90" s="265"/>
      <c r="CK90" s="198"/>
      <c r="CL90" s="198"/>
      <c r="CM90" s="198"/>
      <c r="CN90" s="265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</row>
    <row r="91" spans="1:116" s="161" customFormat="1" ht="12.75" customHeight="1">
      <c r="A91" s="128">
        <v>77</v>
      </c>
      <c r="B91" s="148">
        <v>7</v>
      </c>
      <c r="C91" s="160">
        <v>7</v>
      </c>
      <c r="D91" s="150" t="s">
        <v>226</v>
      </c>
      <c r="E91" s="151">
        <v>1</v>
      </c>
      <c r="F91" s="151">
        <v>4</v>
      </c>
      <c r="G91" s="152">
        <v>2</v>
      </c>
      <c r="H91" s="153">
        <v>1</v>
      </c>
      <c r="I91" s="147" t="str">
        <f>CONCATENATE(segédtábla!H40)</f>
        <v>vízi</v>
      </c>
      <c r="J91" s="154" t="str">
        <f>CONCATENATE(segédtábla!I40,"",segédtábla!J40)</f>
        <v>folyóvíz le</v>
      </c>
      <c r="K91" s="155">
        <v>11</v>
      </c>
      <c r="L91" s="156"/>
      <c r="M91" s="156"/>
      <c r="N91" s="155">
        <v>0</v>
      </c>
      <c r="O91" s="155"/>
      <c r="P91" s="155"/>
      <c r="Q91" s="157">
        <f>(CONCATENATE(segédtábla!S40))</f>
      </c>
      <c r="R91" s="157"/>
      <c r="S91" s="158">
        <f>SUM(segédtábla!U40)</f>
        <v>11</v>
      </c>
      <c r="T91" s="157" t="str">
        <f>(CONCATENATE(segédtábla!V40))</f>
        <v>1</v>
      </c>
      <c r="U91" s="157">
        <f>(CONCATENATE(segédtábla!W40))</f>
      </c>
      <c r="V91" s="158">
        <f>SUM(segédtábla!X40)</f>
        <v>11</v>
      </c>
      <c r="W91" s="159"/>
      <c r="X91" s="180">
        <f>SUM(segédtábla!Z40)</f>
        <v>11</v>
      </c>
      <c r="Y91" s="159"/>
      <c r="Z91" s="159"/>
      <c r="AA91" s="159"/>
      <c r="AB91" s="150"/>
      <c r="AC91" s="189"/>
      <c r="AD91" s="159">
        <v>2</v>
      </c>
      <c r="AE91" s="159">
        <v>3</v>
      </c>
      <c r="AF91" s="159">
        <v>33</v>
      </c>
      <c r="AG91" s="238" t="s">
        <v>118</v>
      </c>
      <c r="AH91" s="184">
        <v>0</v>
      </c>
      <c r="AI91" s="148"/>
      <c r="AJ91" s="159"/>
      <c r="AK91" s="159"/>
      <c r="AL91" s="159"/>
      <c r="AM91" s="248">
        <f>X91</f>
        <v>11</v>
      </c>
      <c r="AN91" s="159"/>
      <c r="AO91" s="189"/>
      <c r="AP91" s="189"/>
      <c r="AQ91" s="150"/>
      <c r="AR91" s="248">
        <f>X91</f>
        <v>11</v>
      </c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9"/>
      <c r="BK91" s="159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265"/>
      <c r="CD91" s="198"/>
      <c r="CE91" s="150"/>
      <c r="CF91" s="150"/>
      <c r="CG91" s="150"/>
      <c r="CH91" s="150"/>
      <c r="CI91" s="150"/>
      <c r="CJ91" s="159"/>
      <c r="CK91" s="150"/>
      <c r="CL91" s="150"/>
      <c r="CM91" s="150"/>
      <c r="CN91" s="159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</row>
    <row r="92" spans="1:116" s="273" customFormat="1" ht="12.75" customHeight="1">
      <c r="A92" s="252"/>
      <c r="B92" s="243"/>
      <c r="C92" s="160"/>
      <c r="D92" s="198"/>
      <c r="E92" s="255"/>
      <c r="F92" s="255">
        <v>4</v>
      </c>
      <c r="G92" s="276">
        <v>3</v>
      </c>
      <c r="H92" s="270">
        <v>1</v>
      </c>
      <c r="I92" s="259" t="str">
        <f>CONCATENATE(segédtábla!H41)</f>
        <v>vízi</v>
      </c>
      <c r="J92" s="260" t="str">
        <f>CONCATENATE(segédtábla!I41,"",segédtábla!J41)</f>
        <v>folyóvíz fel</v>
      </c>
      <c r="K92" s="261">
        <v>11</v>
      </c>
      <c r="L92" s="262"/>
      <c r="M92" s="262"/>
      <c r="N92" s="261">
        <v>0</v>
      </c>
      <c r="O92" s="261"/>
      <c r="P92" s="261"/>
      <c r="Q92" s="263">
        <f>(CONCATENATE(segédtábla!S41))</f>
      </c>
      <c r="R92" s="263"/>
      <c r="S92" s="264">
        <f>SUM(segédtábla!U41)</f>
        <v>22</v>
      </c>
      <c r="T92" s="263" t="str">
        <f>(CONCATENATE(segédtábla!V41))</f>
        <v>1</v>
      </c>
      <c r="U92" s="263">
        <f>(CONCATENATE(segédtábla!W41))</f>
      </c>
      <c r="V92" s="264">
        <f>SUM(segédtábla!X41)</f>
        <v>22</v>
      </c>
      <c r="W92" s="265"/>
      <c r="X92" s="266">
        <f>SUM(segédtábla!Z41)</f>
        <v>22</v>
      </c>
      <c r="Y92" s="265"/>
      <c r="Z92" s="265"/>
      <c r="AA92" s="265"/>
      <c r="AB92" s="198"/>
      <c r="AC92" s="267"/>
      <c r="AD92" s="265"/>
      <c r="AE92" s="265"/>
      <c r="AF92" s="265"/>
      <c r="AG92" s="268"/>
      <c r="AH92" s="269"/>
      <c r="AI92" s="243"/>
      <c r="AJ92" s="265"/>
      <c r="AK92" s="265"/>
      <c r="AL92" s="265"/>
      <c r="AM92" s="271">
        <f>X92</f>
        <v>22</v>
      </c>
      <c r="AN92" s="265"/>
      <c r="AO92" s="267"/>
      <c r="AP92" s="267"/>
      <c r="AQ92" s="198"/>
      <c r="AR92" s="271">
        <f>X92</f>
        <v>22</v>
      </c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265"/>
      <c r="BK92" s="265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265"/>
      <c r="CD92" s="198"/>
      <c r="CE92" s="198"/>
      <c r="CF92" s="198"/>
      <c r="CG92" s="198"/>
      <c r="CH92" s="198"/>
      <c r="CI92" s="198"/>
      <c r="CJ92" s="265"/>
      <c r="CK92" s="198"/>
      <c r="CL92" s="198"/>
      <c r="CM92" s="198"/>
      <c r="CN92" s="265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</row>
    <row r="93" spans="1:116" s="273" customFormat="1" ht="12.75" customHeight="1">
      <c r="A93" s="252">
        <v>78</v>
      </c>
      <c r="B93" s="243">
        <v>7</v>
      </c>
      <c r="C93" s="253">
        <v>7</v>
      </c>
      <c r="D93" s="198" t="s">
        <v>241</v>
      </c>
      <c r="E93" s="255">
        <v>1</v>
      </c>
      <c r="F93" s="255">
        <v>3</v>
      </c>
      <c r="G93" s="276">
        <v>1</v>
      </c>
      <c r="H93" s="270">
        <v>0</v>
      </c>
      <c r="I93" s="259" t="s">
        <v>131</v>
      </c>
      <c r="J93" s="260" t="s">
        <v>132</v>
      </c>
      <c r="K93" s="261">
        <v>77</v>
      </c>
      <c r="L93" s="262"/>
      <c r="M93" s="262"/>
      <c r="N93" s="261">
        <v>450</v>
      </c>
      <c r="O93" s="261"/>
      <c r="P93" s="261"/>
      <c r="Q93" s="263"/>
      <c r="R93" s="263"/>
      <c r="S93" s="264">
        <v>47.5</v>
      </c>
      <c r="T93" s="263">
        <v>1</v>
      </c>
      <c r="U93" s="263"/>
      <c r="V93" s="264">
        <v>47.5</v>
      </c>
      <c r="W93" s="265"/>
      <c r="X93" s="266">
        <v>47.5</v>
      </c>
      <c r="Y93" s="265"/>
      <c r="Z93" s="265"/>
      <c r="AA93" s="265"/>
      <c r="AB93" s="198"/>
      <c r="AC93" s="267"/>
      <c r="AD93" s="265">
        <v>1</v>
      </c>
      <c r="AE93" s="265">
        <v>2</v>
      </c>
      <c r="AF93" s="265">
        <v>43</v>
      </c>
      <c r="AG93" s="268" t="s">
        <v>122</v>
      </c>
      <c r="AH93" s="269">
        <v>0</v>
      </c>
      <c r="AI93" s="243"/>
      <c r="AJ93" s="265"/>
      <c r="AK93" s="265"/>
      <c r="AL93" s="265"/>
      <c r="AM93" s="271"/>
      <c r="AN93" s="265"/>
      <c r="AO93" s="267"/>
      <c r="AP93" s="267"/>
      <c r="AQ93" s="198"/>
      <c r="AR93" s="271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272">
        <f>X93</f>
        <v>47.5</v>
      </c>
      <c r="BG93" s="198"/>
      <c r="BH93" s="198"/>
      <c r="BI93" s="198"/>
      <c r="BJ93" s="265"/>
      <c r="BK93" s="265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265"/>
      <c r="CD93" s="198"/>
      <c r="CE93" s="198"/>
      <c r="CF93" s="198"/>
      <c r="CG93" s="198"/>
      <c r="CH93" s="198"/>
      <c r="CI93" s="198"/>
      <c r="CJ93" s="265"/>
      <c r="CK93" s="198"/>
      <c r="CL93" s="198"/>
      <c r="CM93" s="198"/>
      <c r="CN93" s="265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</row>
    <row r="94" spans="1:116" s="161" customFormat="1" ht="12.75" customHeight="1">
      <c r="A94" s="128">
        <v>79</v>
      </c>
      <c r="B94" s="148">
        <v>7</v>
      </c>
      <c r="C94" s="160" t="s">
        <v>227</v>
      </c>
      <c r="D94" s="150" t="s">
        <v>228</v>
      </c>
      <c r="E94" s="151">
        <v>7</v>
      </c>
      <c r="F94" s="151">
        <v>1</v>
      </c>
      <c r="G94" s="152">
        <v>0</v>
      </c>
      <c r="H94" s="153">
        <v>0</v>
      </c>
      <c r="I94" s="147" t="s">
        <v>3</v>
      </c>
      <c r="J94" s="154" t="str">
        <f>CONCATENATE(segédtábla!I57,"",segédtábla!J57)</f>
        <v>téli</v>
      </c>
      <c r="K94" s="155">
        <v>18</v>
      </c>
      <c r="L94" s="156"/>
      <c r="M94" s="156"/>
      <c r="N94" s="155">
        <v>800</v>
      </c>
      <c r="O94" s="155"/>
      <c r="P94" s="155"/>
      <c r="Q94" s="157">
        <f>(CONCATENATE(segédtábla!S57))</f>
      </c>
      <c r="R94" s="157"/>
      <c r="S94" s="158">
        <f>SUM(segédtábla!U42)</f>
        <v>43</v>
      </c>
      <c r="T94" s="157" t="str">
        <f>(CONCATENATE(segédtábla!V42))</f>
        <v>1</v>
      </c>
      <c r="U94" s="157">
        <f>(CONCATENATE(segédtábla!W42))</f>
      </c>
      <c r="V94" s="158">
        <f>SUM(segédtábla!X42)</f>
        <v>43</v>
      </c>
      <c r="W94" s="159"/>
      <c r="X94" s="180">
        <f>SUM(segédtábla!Z42)</f>
        <v>43</v>
      </c>
      <c r="Y94" s="159"/>
      <c r="Z94" s="159"/>
      <c r="AA94" s="159"/>
      <c r="AB94" s="150"/>
      <c r="AC94" s="189"/>
      <c r="AD94" s="159">
        <v>2</v>
      </c>
      <c r="AE94" s="159">
        <v>2</v>
      </c>
      <c r="AF94" s="159">
        <v>83</v>
      </c>
      <c r="AG94" s="238" t="s">
        <v>118</v>
      </c>
      <c r="AH94" s="184">
        <v>0</v>
      </c>
      <c r="AI94" s="148"/>
      <c r="AJ94" s="159"/>
      <c r="AK94" s="159"/>
      <c r="AL94" s="159"/>
      <c r="AM94" s="159"/>
      <c r="AN94" s="159"/>
      <c r="AO94" s="189"/>
      <c r="AP94" s="189"/>
      <c r="AQ94" s="150"/>
      <c r="AR94" s="248">
        <f>X94</f>
        <v>43</v>
      </c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9"/>
      <c r="BK94" s="159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265"/>
      <c r="CD94" s="198"/>
      <c r="CE94" s="150"/>
      <c r="CF94" s="150"/>
      <c r="CG94" s="150"/>
      <c r="CH94" s="150"/>
      <c r="CI94" s="150"/>
      <c r="CJ94" s="159"/>
      <c r="CK94" s="150"/>
      <c r="CL94" s="150"/>
      <c r="CM94" s="150"/>
      <c r="CN94" s="159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D94" s="150"/>
      <c r="DE94" s="150"/>
      <c r="DF94" s="150"/>
      <c r="DG94" s="150"/>
      <c r="DH94" s="150"/>
      <c r="DI94" s="150"/>
      <c r="DJ94" s="150"/>
      <c r="DK94" s="150"/>
      <c r="DL94" s="150"/>
    </row>
    <row r="95" spans="1:116" s="161" customFormat="1" ht="12.75" customHeight="1">
      <c r="A95" s="128"/>
      <c r="B95" s="148"/>
      <c r="C95" s="160">
        <v>-16</v>
      </c>
      <c r="D95" s="150" t="s">
        <v>229</v>
      </c>
      <c r="E95" s="151"/>
      <c r="F95" s="151">
        <v>3</v>
      </c>
      <c r="G95" s="152">
        <v>2</v>
      </c>
      <c r="H95" s="153">
        <v>0</v>
      </c>
      <c r="I95" s="147" t="s">
        <v>131</v>
      </c>
      <c r="J95" s="154" t="s">
        <v>230</v>
      </c>
      <c r="K95" s="155">
        <v>28</v>
      </c>
      <c r="L95" s="156"/>
      <c r="M95" s="156"/>
      <c r="N95" s="155">
        <v>600</v>
      </c>
      <c r="O95" s="155"/>
      <c r="P95" s="155"/>
      <c r="Q95" s="157">
        <f>(CONCATENATE(segédtábla!S58))</f>
      </c>
      <c r="R95" s="157"/>
      <c r="S95" s="158">
        <f>SUM(segédtábla!U43)</f>
        <v>40</v>
      </c>
      <c r="T95" s="157" t="str">
        <f>(CONCATENATE(segédtábla!V43))</f>
        <v>1</v>
      </c>
      <c r="U95" s="157">
        <f>(CONCATENATE(segédtábla!W43))</f>
      </c>
      <c r="V95" s="158">
        <f>SUM(segédtábla!X43)</f>
        <v>40</v>
      </c>
      <c r="W95" s="159"/>
      <c r="X95" s="180">
        <f>SUM(segédtábla!Z43)</f>
        <v>40</v>
      </c>
      <c r="Y95" s="159"/>
      <c r="Z95" s="159"/>
      <c r="AA95" s="159"/>
      <c r="AB95" s="150"/>
      <c r="AC95" s="189"/>
      <c r="AD95" s="159"/>
      <c r="AE95" s="159"/>
      <c r="AF95" s="159"/>
      <c r="AG95" s="238"/>
      <c r="AH95" s="184"/>
      <c r="AI95" s="148"/>
      <c r="AJ95" s="159"/>
      <c r="AK95" s="159"/>
      <c r="AL95" s="159"/>
      <c r="AM95" s="159"/>
      <c r="AN95" s="159"/>
      <c r="AO95" s="189"/>
      <c r="AP95" s="189"/>
      <c r="AQ95" s="150"/>
      <c r="AR95" s="248">
        <f>X95</f>
        <v>40</v>
      </c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9"/>
      <c r="BK95" s="159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265"/>
      <c r="CD95" s="198"/>
      <c r="CE95" s="150"/>
      <c r="CF95" s="150"/>
      <c r="CG95" s="150"/>
      <c r="CH95" s="150"/>
      <c r="CI95" s="150"/>
      <c r="CJ95" s="159"/>
      <c r="CK95" s="150"/>
      <c r="CL95" s="150"/>
      <c r="CM95" s="150"/>
      <c r="CN95" s="159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</row>
    <row r="96" spans="1:116" s="273" customFormat="1" ht="12.75" customHeight="1">
      <c r="A96" s="252">
        <v>80</v>
      </c>
      <c r="B96" s="243">
        <v>7</v>
      </c>
      <c r="C96" s="253">
        <v>14</v>
      </c>
      <c r="D96" s="198" t="s">
        <v>242</v>
      </c>
      <c r="E96" s="255">
        <v>1</v>
      </c>
      <c r="F96" s="255">
        <v>1</v>
      </c>
      <c r="G96" s="276">
        <v>1</v>
      </c>
      <c r="H96" s="270">
        <v>0</v>
      </c>
      <c r="I96" s="259" t="s">
        <v>3</v>
      </c>
      <c r="J96" s="260" t="s">
        <v>6</v>
      </c>
      <c r="K96" s="261">
        <v>22</v>
      </c>
      <c r="L96" s="262"/>
      <c r="M96" s="262"/>
      <c r="N96" s="261">
        <v>630</v>
      </c>
      <c r="O96" s="261"/>
      <c r="P96" s="261"/>
      <c r="Q96" s="263"/>
      <c r="R96" s="263"/>
      <c r="S96" s="264">
        <v>45.6</v>
      </c>
      <c r="T96" s="263"/>
      <c r="U96" s="263">
        <v>1.2</v>
      </c>
      <c r="V96" s="264">
        <v>54.72</v>
      </c>
      <c r="W96" s="265"/>
      <c r="X96" s="266">
        <v>54.7</v>
      </c>
      <c r="Y96" s="265"/>
      <c r="Z96" s="265"/>
      <c r="AA96" s="265"/>
      <c r="AB96" s="198"/>
      <c r="AC96" s="267"/>
      <c r="AD96" s="265">
        <v>1</v>
      </c>
      <c r="AE96" s="265">
        <v>2</v>
      </c>
      <c r="AF96" s="265">
        <v>46</v>
      </c>
      <c r="AG96" s="268" t="s">
        <v>122</v>
      </c>
      <c r="AH96" s="269">
        <v>0</v>
      </c>
      <c r="AI96" s="243"/>
      <c r="AJ96" s="265"/>
      <c r="AK96" s="265"/>
      <c r="AL96" s="265"/>
      <c r="AM96" s="265"/>
      <c r="AN96" s="265"/>
      <c r="AO96" s="267"/>
      <c r="AP96" s="267"/>
      <c r="AQ96" s="198"/>
      <c r="AR96" s="271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272">
        <f>X96</f>
        <v>54.7</v>
      </c>
      <c r="BG96" s="198"/>
      <c r="BH96" s="198"/>
      <c r="BI96" s="198"/>
      <c r="BJ96" s="265"/>
      <c r="BK96" s="265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265"/>
      <c r="CD96" s="198"/>
      <c r="CE96" s="198"/>
      <c r="CF96" s="198"/>
      <c r="CG96" s="198"/>
      <c r="CH96" s="198"/>
      <c r="CI96" s="198"/>
      <c r="CJ96" s="265"/>
      <c r="CK96" s="198"/>
      <c r="CL96" s="198"/>
      <c r="CM96" s="198"/>
      <c r="CN96" s="265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</row>
    <row r="97" spans="1:116" s="161" customFormat="1" ht="12.75" customHeight="1">
      <c r="A97" s="128">
        <v>81</v>
      </c>
      <c r="B97" s="148">
        <v>7</v>
      </c>
      <c r="C97" s="160" t="s">
        <v>273</v>
      </c>
      <c r="D97" s="150" t="s">
        <v>274</v>
      </c>
      <c r="E97" s="151">
        <v>6</v>
      </c>
      <c r="F97" s="151">
        <v>1</v>
      </c>
      <c r="G97" s="152">
        <v>0</v>
      </c>
      <c r="H97" s="153">
        <v>0</v>
      </c>
      <c r="I97" s="147" t="s">
        <v>3</v>
      </c>
      <c r="J97" s="154"/>
      <c r="K97" s="155">
        <v>22</v>
      </c>
      <c r="L97" s="156"/>
      <c r="M97" s="156"/>
      <c r="N97" s="155">
        <v>500</v>
      </c>
      <c r="O97" s="155"/>
      <c r="P97" s="155"/>
      <c r="Q97" s="157"/>
      <c r="R97" s="157"/>
      <c r="S97" s="158">
        <v>43</v>
      </c>
      <c r="T97" s="157">
        <v>1</v>
      </c>
      <c r="U97" s="157"/>
      <c r="V97" s="158">
        <v>43</v>
      </c>
      <c r="W97" s="159">
        <v>40</v>
      </c>
      <c r="X97" s="180">
        <v>83</v>
      </c>
      <c r="Y97" s="159"/>
      <c r="Z97" s="159"/>
      <c r="AA97" s="159"/>
      <c r="AB97" s="150"/>
      <c r="AC97" s="189"/>
      <c r="AD97" s="159">
        <v>5</v>
      </c>
      <c r="AE97" s="159">
        <v>5</v>
      </c>
      <c r="AF97" s="159">
        <v>371</v>
      </c>
      <c r="AG97" s="238" t="s">
        <v>136</v>
      </c>
      <c r="AH97" s="184">
        <v>18</v>
      </c>
      <c r="AI97" s="148"/>
      <c r="AJ97" s="159"/>
      <c r="AK97" s="159"/>
      <c r="AL97" s="159"/>
      <c r="AM97" s="159"/>
      <c r="AN97" s="159"/>
      <c r="AO97" s="189"/>
      <c r="AP97" s="189"/>
      <c r="AQ97" s="150"/>
      <c r="AR97" s="248"/>
      <c r="AS97" s="150"/>
      <c r="AT97" s="150"/>
      <c r="AU97" s="150"/>
      <c r="AV97" s="150"/>
      <c r="AW97" s="150"/>
      <c r="AX97" s="150"/>
      <c r="AY97" s="150"/>
      <c r="AZ97" s="150"/>
      <c r="BA97" s="150"/>
      <c r="BB97" s="200">
        <f>X97</f>
        <v>83</v>
      </c>
      <c r="BC97" s="150"/>
      <c r="BD97" s="150"/>
      <c r="BE97" s="150"/>
      <c r="BF97" s="200"/>
      <c r="BG97" s="150"/>
      <c r="BH97" s="150"/>
      <c r="BI97" s="150"/>
      <c r="BJ97" s="159"/>
      <c r="BK97" s="159"/>
      <c r="BL97" s="150"/>
      <c r="BM97" s="150"/>
      <c r="BN97" s="150"/>
      <c r="BO97" s="150"/>
      <c r="BP97" s="150"/>
      <c r="BQ97" s="150"/>
      <c r="BR97" s="150"/>
      <c r="BS97" s="150"/>
      <c r="BT97" s="150"/>
      <c r="BU97" s="200">
        <f>X97+AH97</f>
        <v>101</v>
      </c>
      <c r="BV97" s="200">
        <f>X97</f>
        <v>83</v>
      </c>
      <c r="BW97" s="150"/>
      <c r="BX97" s="200">
        <f>X97</f>
        <v>83</v>
      </c>
      <c r="BY97" s="150"/>
      <c r="BZ97" s="150"/>
      <c r="CA97" s="150"/>
      <c r="CB97" s="150"/>
      <c r="CC97" s="265"/>
      <c r="CD97" s="198"/>
      <c r="CE97" s="150"/>
      <c r="CF97" s="150"/>
      <c r="CG97" s="150"/>
      <c r="CH97" s="150"/>
      <c r="CI97" s="150"/>
      <c r="CJ97" s="159"/>
      <c r="CK97" s="150"/>
      <c r="CL97" s="150"/>
      <c r="CM97" s="150"/>
      <c r="CN97" s="159"/>
      <c r="CO97" s="200">
        <f>X97</f>
        <v>83</v>
      </c>
      <c r="CP97" s="20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0"/>
      <c r="DE97" s="150"/>
      <c r="DF97" s="150"/>
      <c r="DG97" s="150"/>
      <c r="DH97" s="150"/>
      <c r="DI97" s="150"/>
      <c r="DJ97" s="150"/>
      <c r="DK97" s="150"/>
      <c r="DL97" s="150"/>
    </row>
    <row r="98" spans="1:116" s="161" customFormat="1" ht="12.75" customHeight="1">
      <c r="A98" s="128"/>
      <c r="B98" s="148"/>
      <c r="C98" s="160"/>
      <c r="D98" s="150"/>
      <c r="E98" s="151"/>
      <c r="F98" s="151">
        <v>2</v>
      </c>
      <c r="G98" s="152">
        <v>1</v>
      </c>
      <c r="H98" s="153">
        <v>0</v>
      </c>
      <c r="I98" s="147" t="s">
        <v>137</v>
      </c>
      <c r="J98" s="154" t="s">
        <v>275</v>
      </c>
      <c r="K98" s="155"/>
      <c r="L98" s="156"/>
      <c r="M98" s="156"/>
      <c r="N98" s="155"/>
      <c r="O98" s="155">
        <v>1400</v>
      </c>
      <c r="P98" s="155">
        <v>4</v>
      </c>
      <c r="Q98" s="157">
        <v>6</v>
      </c>
      <c r="R98" s="157"/>
      <c r="S98" s="158">
        <v>24</v>
      </c>
      <c r="T98" s="157">
        <v>1</v>
      </c>
      <c r="U98" s="157"/>
      <c r="V98" s="158">
        <v>24</v>
      </c>
      <c r="W98" s="159"/>
      <c r="X98" s="180">
        <v>24</v>
      </c>
      <c r="Y98" s="159"/>
      <c r="Z98" s="159"/>
      <c r="AA98" s="159"/>
      <c r="AB98" s="150"/>
      <c r="AC98" s="189"/>
      <c r="AD98" s="159"/>
      <c r="AE98" s="159"/>
      <c r="AF98" s="159"/>
      <c r="AG98" s="238"/>
      <c r="AH98" s="184"/>
      <c r="AI98" s="148"/>
      <c r="AJ98" s="159"/>
      <c r="AK98" s="159"/>
      <c r="AL98" s="159"/>
      <c r="AM98" s="159"/>
      <c r="AN98" s="159"/>
      <c r="AO98" s="189"/>
      <c r="AP98" s="189"/>
      <c r="AQ98" s="150"/>
      <c r="AR98" s="248"/>
      <c r="AS98" s="150"/>
      <c r="AT98" s="150"/>
      <c r="AU98" s="150"/>
      <c r="AV98" s="150"/>
      <c r="AW98" s="150"/>
      <c r="AX98" s="150"/>
      <c r="AY98" s="150"/>
      <c r="AZ98" s="150"/>
      <c r="BA98" s="150"/>
      <c r="BB98" s="200">
        <f>X98</f>
        <v>24</v>
      </c>
      <c r="BC98" s="150"/>
      <c r="BD98" s="150"/>
      <c r="BE98" s="150"/>
      <c r="BF98" s="200"/>
      <c r="BG98" s="150"/>
      <c r="BH98" s="150"/>
      <c r="BI98" s="150"/>
      <c r="BJ98" s="159"/>
      <c r="BK98" s="159"/>
      <c r="BL98" s="150"/>
      <c r="BM98" s="150"/>
      <c r="BN98" s="150"/>
      <c r="BO98" s="150"/>
      <c r="BP98" s="150"/>
      <c r="BQ98" s="150"/>
      <c r="BR98" s="150"/>
      <c r="BS98" s="150"/>
      <c r="BT98" s="150"/>
      <c r="BU98" s="200">
        <f>X98</f>
        <v>24</v>
      </c>
      <c r="BV98" s="200">
        <f>X98</f>
        <v>24</v>
      </c>
      <c r="BW98" s="150"/>
      <c r="BX98" s="200">
        <f>X98</f>
        <v>24</v>
      </c>
      <c r="BY98" s="150"/>
      <c r="BZ98" s="150"/>
      <c r="CA98" s="150"/>
      <c r="CB98" s="150"/>
      <c r="CC98" s="265"/>
      <c r="CD98" s="198"/>
      <c r="CE98" s="150"/>
      <c r="CF98" s="150"/>
      <c r="CG98" s="150"/>
      <c r="CH98" s="150"/>
      <c r="CI98" s="150"/>
      <c r="CJ98" s="159"/>
      <c r="CK98" s="150"/>
      <c r="CL98" s="150"/>
      <c r="CM98" s="150"/>
      <c r="CN98" s="159"/>
      <c r="CO98" s="200">
        <f>X98</f>
        <v>24</v>
      </c>
      <c r="CP98" s="20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0"/>
      <c r="DJ98" s="150"/>
      <c r="DK98" s="150"/>
      <c r="DL98" s="150"/>
    </row>
    <row r="99" spans="1:116" s="161" customFormat="1" ht="12.75" customHeight="1">
      <c r="A99" s="128"/>
      <c r="B99" s="148"/>
      <c r="C99" s="160"/>
      <c r="D99" s="150"/>
      <c r="E99" s="151"/>
      <c r="F99" s="151">
        <v>2</v>
      </c>
      <c r="G99" s="152">
        <v>2</v>
      </c>
      <c r="H99" s="153">
        <v>0</v>
      </c>
      <c r="I99" s="147" t="s">
        <v>137</v>
      </c>
      <c r="J99" s="154" t="s">
        <v>11</v>
      </c>
      <c r="K99" s="155"/>
      <c r="L99" s="156"/>
      <c r="M99" s="156"/>
      <c r="N99" s="155">
        <v>1500</v>
      </c>
      <c r="O99" s="155">
        <v>1500</v>
      </c>
      <c r="P99" s="155">
        <v>12</v>
      </c>
      <c r="Q99" s="157">
        <v>8</v>
      </c>
      <c r="R99" s="157"/>
      <c r="S99" s="158">
        <v>141</v>
      </c>
      <c r="T99" s="157">
        <v>1</v>
      </c>
      <c r="U99" s="157"/>
      <c r="V99" s="158">
        <v>141</v>
      </c>
      <c r="W99" s="159"/>
      <c r="X99" s="180">
        <v>141</v>
      </c>
      <c r="Y99" s="159"/>
      <c r="Z99" s="159"/>
      <c r="AA99" s="159"/>
      <c r="AB99" s="150"/>
      <c r="AC99" s="189"/>
      <c r="AD99" s="159"/>
      <c r="AE99" s="159"/>
      <c r="AF99" s="159"/>
      <c r="AG99" s="238"/>
      <c r="AH99" s="184"/>
      <c r="AI99" s="148"/>
      <c r="AJ99" s="159"/>
      <c r="AK99" s="159"/>
      <c r="AL99" s="159"/>
      <c r="AM99" s="159"/>
      <c r="AN99" s="159"/>
      <c r="AO99" s="189"/>
      <c r="AP99" s="189"/>
      <c r="AQ99" s="150"/>
      <c r="AR99" s="248"/>
      <c r="AS99" s="150"/>
      <c r="AT99" s="150"/>
      <c r="AU99" s="150"/>
      <c r="AV99" s="150"/>
      <c r="AW99" s="150"/>
      <c r="AX99" s="150"/>
      <c r="AY99" s="150"/>
      <c r="AZ99" s="150"/>
      <c r="BA99" s="150"/>
      <c r="BB99" s="200">
        <f>X99</f>
        <v>141</v>
      </c>
      <c r="BC99" s="150"/>
      <c r="BD99" s="150"/>
      <c r="BE99" s="150"/>
      <c r="BF99" s="200"/>
      <c r="BG99" s="150"/>
      <c r="BH99" s="150"/>
      <c r="BI99" s="150"/>
      <c r="BJ99" s="159"/>
      <c r="BK99" s="159"/>
      <c r="BL99" s="150"/>
      <c r="BM99" s="150"/>
      <c r="BN99" s="150"/>
      <c r="BO99" s="150"/>
      <c r="BP99" s="150"/>
      <c r="BQ99" s="150"/>
      <c r="BR99" s="150"/>
      <c r="BS99" s="150"/>
      <c r="BT99" s="150"/>
      <c r="BU99" s="200">
        <f>X99</f>
        <v>141</v>
      </c>
      <c r="BV99" s="200">
        <f>X99</f>
        <v>141</v>
      </c>
      <c r="BW99" s="150"/>
      <c r="BX99" s="200">
        <f>X99</f>
        <v>141</v>
      </c>
      <c r="BY99" s="150"/>
      <c r="BZ99" s="150"/>
      <c r="CA99" s="150"/>
      <c r="CB99" s="150"/>
      <c r="CC99" s="265"/>
      <c r="CD99" s="198"/>
      <c r="CE99" s="150"/>
      <c r="CF99" s="150"/>
      <c r="CG99" s="150"/>
      <c r="CH99" s="150"/>
      <c r="CI99" s="150"/>
      <c r="CJ99" s="159"/>
      <c r="CK99" s="150"/>
      <c r="CL99" s="150"/>
      <c r="CM99" s="150"/>
      <c r="CN99" s="159"/>
      <c r="CO99" s="200">
        <f>X99</f>
        <v>141</v>
      </c>
      <c r="CP99" s="20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</row>
    <row r="100" spans="1:116" s="161" customFormat="1" ht="12.75" customHeight="1">
      <c r="A100" s="128"/>
      <c r="B100" s="148"/>
      <c r="C100" s="160"/>
      <c r="D100" s="150"/>
      <c r="E100" s="151"/>
      <c r="F100" s="151">
        <v>2</v>
      </c>
      <c r="G100" s="152">
        <v>3</v>
      </c>
      <c r="H100" s="153">
        <v>0</v>
      </c>
      <c r="I100" s="147" t="s">
        <v>137</v>
      </c>
      <c r="J100" s="154" t="s">
        <v>276</v>
      </c>
      <c r="K100" s="155"/>
      <c r="L100" s="156"/>
      <c r="M100" s="156"/>
      <c r="N100" s="155"/>
      <c r="O100" s="155">
        <v>800</v>
      </c>
      <c r="P100" s="155">
        <v>2.5</v>
      </c>
      <c r="Q100" s="157">
        <v>8</v>
      </c>
      <c r="R100" s="157"/>
      <c r="S100" s="158">
        <v>36</v>
      </c>
      <c r="T100" s="157">
        <v>1</v>
      </c>
      <c r="U100" s="157"/>
      <c r="V100" s="158">
        <v>36</v>
      </c>
      <c r="W100" s="159"/>
      <c r="X100" s="180">
        <v>36</v>
      </c>
      <c r="Y100" s="159"/>
      <c r="Z100" s="159"/>
      <c r="AA100" s="159"/>
      <c r="AB100" s="150"/>
      <c r="AC100" s="189"/>
      <c r="AD100" s="159"/>
      <c r="AE100" s="159"/>
      <c r="AF100" s="159"/>
      <c r="AG100" s="238"/>
      <c r="AH100" s="184"/>
      <c r="AI100" s="148"/>
      <c r="AJ100" s="159"/>
      <c r="AK100" s="159"/>
      <c r="AL100" s="159"/>
      <c r="AM100" s="159"/>
      <c r="AN100" s="159"/>
      <c r="AO100" s="189"/>
      <c r="AP100" s="189"/>
      <c r="AQ100" s="150"/>
      <c r="AR100" s="248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200">
        <f>X100</f>
        <v>36</v>
      </c>
      <c r="BC100" s="150"/>
      <c r="BD100" s="150"/>
      <c r="BE100" s="150"/>
      <c r="BF100" s="200"/>
      <c r="BG100" s="150"/>
      <c r="BH100" s="150"/>
      <c r="BI100" s="150"/>
      <c r="BJ100" s="159"/>
      <c r="BK100" s="159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200">
        <f>X100</f>
        <v>36</v>
      </c>
      <c r="BV100" s="200">
        <f>X100</f>
        <v>36</v>
      </c>
      <c r="BW100" s="150"/>
      <c r="BX100" s="200">
        <f>X100</f>
        <v>36</v>
      </c>
      <c r="BY100" s="150"/>
      <c r="BZ100" s="150"/>
      <c r="CA100" s="150"/>
      <c r="CB100" s="150"/>
      <c r="CC100" s="265"/>
      <c r="CD100" s="198"/>
      <c r="CE100" s="150"/>
      <c r="CF100" s="150"/>
      <c r="CG100" s="150"/>
      <c r="CH100" s="150"/>
      <c r="CI100" s="150"/>
      <c r="CJ100" s="159"/>
      <c r="CK100" s="150"/>
      <c r="CL100" s="150"/>
      <c r="CM100" s="150"/>
      <c r="CN100" s="159"/>
      <c r="CO100" s="200">
        <f>X100</f>
        <v>36</v>
      </c>
      <c r="CP100" s="20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/>
    </row>
    <row r="101" spans="1:116" s="161" customFormat="1" ht="12.75" customHeight="1">
      <c r="A101" s="128"/>
      <c r="B101" s="148"/>
      <c r="C101" s="160"/>
      <c r="D101" s="150"/>
      <c r="E101" s="151"/>
      <c r="F101" s="151">
        <v>2</v>
      </c>
      <c r="G101" s="152">
        <v>4</v>
      </c>
      <c r="H101" s="153">
        <v>0</v>
      </c>
      <c r="I101" s="147" t="s">
        <v>137</v>
      </c>
      <c r="J101" s="154" t="s">
        <v>277</v>
      </c>
      <c r="K101" s="155"/>
      <c r="L101" s="156"/>
      <c r="M101" s="156"/>
      <c r="N101" s="155">
        <v>400</v>
      </c>
      <c r="O101" s="155">
        <v>400</v>
      </c>
      <c r="P101" s="155">
        <v>4</v>
      </c>
      <c r="Q101" s="157">
        <v>14</v>
      </c>
      <c r="R101" s="157"/>
      <c r="S101" s="158">
        <v>88</v>
      </c>
      <c r="T101" s="157">
        <v>1</v>
      </c>
      <c r="U101" s="157"/>
      <c r="V101" s="158">
        <v>88</v>
      </c>
      <c r="W101" s="159"/>
      <c r="X101" s="180">
        <v>88</v>
      </c>
      <c r="Y101" s="159"/>
      <c r="Z101" s="159"/>
      <c r="AA101" s="159"/>
      <c r="AB101" s="150"/>
      <c r="AC101" s="189"/>
      <c r="AD101" s="159"/>
      <c r="AE101" s="159"/>
      <c r="AF101" s="159"/>
      <c r="AG101" s="238"/>
      <c r="AH101" s="184"/>
      <c r="AI101" s="148"/>
      <c r="AJ101" s="159"/>
      <c r="AK101" s="159"/>
      <c r="AL101" s="159"/>
      <c r="AM101" s="159"/>
      <c r="AN101" s="159"/>
      <c r="AO101" s="189"/>
      <c r="AP101" s="189"/>
      <c r="AQ101" s="150"/>
      <c r="AR101" s="248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200">
        <f>X101</f>
        <v>88</v>
      </c>
      <c r="BC101" s="150"/>
      <c r="BD101" s="150"/>
      <c r="BE101" s="150"/>
      <c r="BF101" s="200"/>
      <c r="BG101" s="150"/>
      <c r="BH101" s="150"/>
      <c r="BI101" s="150"/>
      <c r="BJ101" s="159"/>
      <c r="BK101" s="159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200">
        <f>X101</f>
        <v>88</v>
      </c>
      <c r="BV101" s="200">
        <f>X101</f>
        <v>88</v>
      </c>
      <c r="BW101" s="150"/>
      <c r="BX101" s="200">
        <f>X101</f>
        <v>88</v>
      </c>
      <c r="BY101" s="150"/>
      <c r="BZ101" s="150"/>
      <c r="CA101" s="150"/>
      <c r="CB101" s="150"/>
      <c r="CC101" s="265"/>
      <c r="CD101" s="198"/>
      <c r="CE101" s="150"/>
      <c r="CF101" s="150"/>
      <c r="CG101" s="150"/>
      <c r="CH101" s="150"/>
      <c r="CI101" s="150"/>
      <c r="CJ101" s="159"/>
      <c r="CK101" s="150"/>
      <c r="CL101" s="150"/>
      <c r="CM101" s="150"/>
      <c r="CN101" s="159"/>
      <c r="CO101" s="200">
        <f>X101</f>
        <v>88</v>
      </c>
      <c r="CP101" s="20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</row>
    <row r="102" spans="1:116" s="161" customFormat="1" ht="12.75" customHeight="1">
      <c r="A102" s="128">
        <v>82</v>
      </c>
      <c r="B102" s="148">
        <v>7</v>
      </c>
      <c r="C102" s="160" t="s">
        <v>261</v>
      </c>
      <c r="D102" s="150" t="s">
        <v>263</v>
      </c>
      <c r="E102" s="151">
        <v>2</v>
      </c>
      <c r="F102" s="151">
        <v>1</v>
      </c>
      <c r="G102" s="152">
        <v>0</v>
      </c>
      <c r="H102" s="153">
        <v>0</v>
      </c>
      <c r="I102" s="147" t="s">
        <v>3</v>
      </c>
      <c r="J102" s="154"/>
      <c r="K102" s="155">
        <v>38</v>
      </c>
      <c r="L102" s="156"/>
      <c r="M102" s="156"/>
      <c r="N102" s="155">
        <v>540</v>
      </c>
      <c r="O102" s="155"/>
      <c r="P102" s="155"/>
      <c r="Q102" s="157"/>
      <c r="R102" s="157"/>
      <c r="S102" s="158">
        <v>67.8</v>
      </c>
      <c r="T102" s="157">
        <v>1</v>
      </c>
      <c r="U102" s="157"/>
      <c r="V102" s="158">
        <v>67.8</v>
      </c>
      <c r="W102" s="159"/>
      <c r="X102" s="180">
        <v>67.8</v>
      </c>
      <c r="Y102" s="159"/>
      <c r="Z102" s="159"/>
      <c r="AA102" s="159"/>
      <c r="AB102" s="150"/>
      <c r="AC102" s="189"/>
      <c r="AD102" s="159">
        <v>2</v>
      </c>
      <c r="AE102" s="159">
        <v>2</v>
      </c>
      <c r="AF102" s="159">
        <v>67</v>
      </c>
      <c r="AG102" s="238" t="s">
        <v>171</v>
      </c>
      <c r="AH102" s="184">
        <v>0</v>
      </c>
      <c r="AI102" s="148"/>
      <c r="AJ102" s="159"/>
      <c r="AK102" s="159"/>
      <c r="AL102" s="159"/>
      <c r="AM102" s="159"/>
      <c r="AN102" s="159"/>
      <c r="AO102" s="189"/>
      <c r="AP102" s="189"/>
      <c r="AQ102" s="150"/>
      <c r="AR102" s="248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200">
        <f>X102</f>
        <v>67.8</v>
      </c>
      <c r="BD102" s="200">
        <f>X102</f>
        <v>67.8</v>
      </c>
      <c r="BE102" s="150"/>
      <c r="BF102" s="200"/>
      <c r="BG102" s="150"/>
      <c r="BH102" s="150"/>
      <c r="BI102" s="150"/>
      <c r="BJ102" s="159"/>
      <c r="BK102" s="159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265"/>
      <c r="CD102" s="198"/>
      <c r="CE102" s="150"/>
      <c r="CF102" s="150"/>
      <c r="CG102" s="150"/>
      <c r="CH102" s="150"/>
      <c r="CI102" s="150"/>
      <c r="CJ102" s="159"/>
      <c r="CK102" s="150"/>
      <c r="CL102" s="150"/>
      <c r="CM102" s="150"/>
      <c r="CN102" s="159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</row>
    <row r="103" spans="1:116" s="273" customFormat="1" ht="12.75" customHeight="1">
      <c r="A103" s="252">
        <v>83</v>
      </c>
      <c r="B103" s="243">
        <v>7</v>
      </c>
      <c r="C103" s="253" t="s">
        <v>243</v>
      </c>
      <c r="D103" s="198" t="s">
        <v>244</v>
      </c>
      <c r="E103" s="255">
        <v>3</v>
      </c>
      <c r="F103" s="255">
        <v>1</v>
      </c>
      <c r="G103" s="276">
        <v>0</v>
      </c>
      <c r="H103" s="270">
        <v>0</v>
      </c>
      <c r="I103" s="259" t="s">
        <v>3</v>
      </c>
      <c r="J103" s="260"/>
      <c r="K103" s="261">
        <v>68</v>
      </c>
      <c r="L103" s="262"/>
      <c r="M103" s="262"/>
      <c r="N103" s="261">
        <v>1100</v>
      </c>
      <c r="O103" s="261"/>
      <c r="P103" s="261"/>
      <c r="Q103" s="263"/>
      <c r="R103" s="263"/>
      <c r="S103" s="264">
        <v>124</v>
      </c>
      <c r="T103" s="263">
        <v>1</v>
      </c>
      <c r="U103" s="263"/>
      <c r="V103" s="264">
        <v>124</v>
      </c>
      <c r="W103" s="265">
        <v>26</v>
      </c>
      <c r="X103" s="266">
        <v>150</v>
      </c>
      <c r="Y103" s="265"/>
      <c r="Z103" s="265"/>
      <c r="AA103" s="265"/>
      <c r="AB103" s="198"/>
      <c r="AC103" s="267"/>
      <c r="AD103" s="265">
        <v>1</v>
      </c>
      <c r="AE103" s="265">
        <v>2</v>
      </c>
      <c r="AF103" s="265">
        <v>150</v>
      </c>
      <c r="AG103" s="268" t="s">
        <v>122</v>
      </c>
      <c r="AH103" s="269">
        <v>0</v>
      </c>
      <c r="AI103" s="243"/>
      <c r="AJ103" s="265"/>
      <c r="AK103" s="265"/>
      <c r="AL103" s="265"/>
      <c r="AM103" s="265"/>
      <c r="AN103" s="265"/>
      <c r="AO103" s="267"/>
      <c r="AP103" s="267"/>
      <c r="AQ103" s="198"/>
      <c r="AR103" s="271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272">
        <f>X103</f>
        <v>150</v>
      </c>
      <c r="BG103" s="198"/>
      <c r="BH103" s="198"/>
      <c r="BI103" s="198"/>
      <c r="BJ103" s="265"/>
      <c r="BK103" s="265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265"/>
      <c r="CD103" s="198"/>
      <c r="CE103" s="198"/>
      <c r="CF103" s="198"/>
      <c r="CG103" s="198"/>
      <c r="CH103" s="198"/>
      <c r="CI103" s="198"/>
      <c r="CJ103" s="265"/>
      <c r="CK103" s="198"/>
      <c r="CL103" s="198"/>
      <c r="CM103" s="198"/>
      <c r="CN103" s="265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</row>
    <row r="104" spans="1:116" s="273" customFormat="1" ht="12.75" customHeight="1">
      <c r="A104" s="252">
        <v>84</v>
      </c>
      <c r="B104" s="243">
        <v>7</v>
      </c>
      <c r="C104" s="253" t="s">
        <v>238</v>
      </c>
      <c r="D104" s="198" t="s">
        <v>239</v>
      </c>
      <c r="E104" s="255">
        <v>7</v>
      </c>
      <c r="F104" s="255">
        <v>1</v>
      </c>
      <c r="G104" s="276">
        <v>0</v>
      </c>
      <c r="H104" s="270">
        <v>0</v>
      </c>
      <c r="I104" s="259" t="s">
        <v>3</v>
      </c>
      <c r="J104" s="260">
        <f>CONCATENATE(segédtábla!I59,"",segédtábla!J59)</f>
      </c>
      <c r="K104" s="261">
        <v>76</v>
      </c>
      <c r="L104" s="262"/>
      <c r="M104" s="262"/>
      <c r="N104" s="261">
        <v>3300</v>
      </c>
      <c r="O104" s="261"/>
      <c r="P104" s="261"/>
      <c r="Q104" s="263">
        <f>(CONCATENATE(segédtábla!S59))</f>
      </c>
      <c r="R104" s="263"/>
      <c r="S104" s="264">
        <f>SUM(segédtábla!U44)</f>
        <v>180</v>
      </c>
      <c r="T104" s="263" t="str">
        <f>(CONCATENATE(segédtábla!V44))</f>
        <v>1</v>
      </c>
      <c r="U104" s="263">
        <f>(CONCATENATE(segédtábla!W44))</f>
      </c>
      <c r="V104" s="264">
        <f>SUM(segédtábla!X44)</f>
        <v>180</v>
      </c>
      <c r="W104" s="265">
        <v>7</v>
      </c>
      <c r="X104" s="266">
        <f>SUM(segédtábla!Z44)</f>
        <v>187</v>
      </c>
      <c r="Y104" s="265"/>
      <c r="Z104" s="265"/>
      <c r="AA104" s="265"/>
      <c r="AB104" s="198"/>
      <c r="AC104" s="267"/>
      <c r="AD104" s="265">
        <v>15</v>
      </c>
      <c r="AE104" s="265">
        <v>21</v>
      </c>
      <c r="AF104" s="265">
        <v>187</v>
      </c>
      <c r="AG104" s="268" t="s">
        <v>118</v>
      </c>
      <c r="AH104" s="269">
        <v>35</v>
      </c>
      <c r="AI104" s="278">
        <f>X104</f>
        <v>187</v>
      </c>
      <c r="AJ104" s="265"/>
      <c r="AK104" s="265"/>
      <c r="AL104" s="265"/>
      <c r="AM104" s="271">
        <f>X104</f>
        <v>187</v>
      </c>
      <c r="AN104" s="265"/>
      <c r="AO104" s="282">
        <f>X104</f>
        <v>187</v>
      </c>
      <c r="AP104" s="267"/>
      <c r="AQ104" s="198"/>
      <c r="AR104" s="271">
        <f>X104+AH104</f>
        <v>222</v>
      </c>
      <c r="AS104" s="198"/>
      <c r="AT104" s="198"/>
      <c r="AU104" s="198"/>
      <c r="AV104" s="198"/>
      <c r="AW104" s="272">
        <f>X104</f>
        <v>187</v>
      </c>
      <c r="AX104" s="272">
        <f>X104</f>
        <v>187</v>
      </c>
      <c r="AY104" s="198"/>
      <c r="AZ104" s="198"/>
      <c r="BA104" s="198"/>
      <c r="BB104" s="198"/>
      <c r="BC104" s="272">
        <f>X104</f>
        <v>187</v>
      </c>
      <c r="BD104" s="272">
        <f>X104</f>
        <v>187</v>
      </c>
      <c r="BE104" s="198"/>
      <c r="BF104" s="198"/>
      <c r="BG104" s="198"/>
      <c r="BH104" s="198"/>
      <c r="BI104" s="198"/>
      <c r="BJ104" s="265"/>
      <c r="BK104" s="271">
        <f>X104</f>
        <v>187</v>
      </c>
      <c r="BL104" s="272">
        <f>X104</f>
        <v>187</v>
      </c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272">
        <f>X104</f>
        <v>187</v>
      </c>
      <c r="CB104" s="272">
        <f>X104</f>
        <v>187</v>
      </c>
      <c r="CC104" s="265"/>
      <c r="CD104" s="272">
        <f>X104</f>
        <v>187</v>
      </c>
      <c r="CE104" s="198"/>
      <c r="CF104" s="198"/>
      <c r="CG104" s="198"/>
      <c r="CH104" s="198"/>
      <c r="CI104" s="272">
        <f>X104</f>
        <v>187</v>
      </c>
      <c r="CJ104" s="271">
        <f>X104</f>
        <v>187</v>
      </c>
      <c r="CK104" s="198"/>
      <c r="CL104" s="198"/>
      <c r="CM104" s="198"/>
      <c r="CN104" s="265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</row>
    <row r="105" spans="1:116" s="161" customFormat="1" ht="12.75" customHeight="1">
      <c r="A105" s="128">
        <v>85</v>
      </c>
      <c r="B105" s="148">
        <v>7</v>
      </c>
      <c r="C105" s="160">
        <v>30</v>
      </c>
      <c r="D105" s="150" t="s">
        <v>299</v>
      </c>
      <c r="E105" s="151">
        <v>1</v>
      </c>
      <c r="F105" s="151">
        <v>1</v>
      </c>
      <c r="G105" s="152">
        <v>0</v>
      </c>
      <c r="H105" s="153">
        <v>0</v>
      </c>
      <c r="I105" s="147" t="s">
        <v>3</v>
      </c>
      <c r="J105" s="154"/>
      <c r="K105" s="155">
        <v>18</v>
      </c>
      <c r="L105" s="156"/>
      <c r="M105" s="156"/>
      <c r="N105" s="155">
        <v>700</v>
      </c>
      <c r="O105" s="155"/>
      <c r="P105" s="155"/>
      <c r="Q105" s="157"/>
      <c r="R105" s="157"/>
      <c r="S105" s="158">
        <v>41</v>
      </c>
      <c r="T105" s="157">
        <v>1</v>
      </c>
      <c r="U105" s="157"/>
      <c r="V105" s="158">
        <v>41</v>
      </c>
      <c r="W105" s="159"/>
      <c r="X105" s="180">
        <v>41</v>
      </c>
      <c r="Y105" s="159"/>
      <c r="Z105" s="159"/>
      <c r="AA105" s="159"/>
      <c r="AB105" s="150"/>
      <c r="AC105" s="189"/>
      <c r="AD105" s="159">
        <v>1</v>
      </c>
      <c r="AE105" s="159">
        <v>2</v>
      </c>
      <c r="AF105" s="159">
        <v>41</v>
      </c>
      <c r="AG105" s="238" t="s">
        <v>122</v>
      </c>
      <c r="AH105" s="184">
        <v>0</v>
      </c>
      <c r="AI105" s="277"/>
      <c r="AJ105" s="159"/>
      <c r="AK105" s="159"/>
      <c r="AL105" s="159"/>
      <c r="AM105" s="248"/>
      <c r="AN105" s="159"/>
      <c r="AO105" s="281"/>
      <c r="AP105" s="189"/>
      <c r="AQ105" s="150"/>
      <c r="AR105" s="248"/>
      <c r="AS105" s="150"/>
      <c r="AT105" s="150"/>
      <c r="AU105" s="150"/>
      <c r="AV105" s="150"/>
      <c r="AW105" s="200"/>
      <c r="AX105" s="200"/>
      <c r="AY105" s="150"/>
      <c r="AZ105" s="150"/>
      <c r="BA105" s="150"/>
      <c r="BB105" s="150"/>
      <c r="BC105" s="200"/>
      <c r="BD105" s="200"/>
      <c r="BE105" s="150"/>
      <c r="BF105" s="200">
        <f>X105</f>
        <v>41</v>
      </c>
      <c r="BG105" s="150"/>
      <c r="BH105" s="150"/>
      <c r="BI105" s="150"/>
      <c r="BJ105" s="159"/>
      <c r="BK105" s="248"/>
      <c r="BL105" s="20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200"/>
      <c r="CB105" s="200"/>
      <c r="CC105" s="265"/>
      <c r="CD105" s="272"/>
      <c r="CE105" s="150"/>
      <c r="CF105" s="150"/>
      <c r="CG105" s="150"/>
      <c r="CH105" s="150"/>
      <c r="CI105" s="200"/>
      <c r="CJ105" s="248"/>
      <c r="CK105" s="150"/>
      <c r="CL105" s="150"/>
      <c r="CM105" s="150"/>
      <c r="CN105" s="159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150"/>
      <c r="DJ105" s="150"/>
      <c r="DK105" s="150"/>
      <c r="DL105" s="150"/>
    </row>
    <row r="106" spans="1:116" s="161" customFormat="1" ht="12.75" customHeight="1">
      <c r="A106" s="128">
        <v>86</v>
      </c>
      <c r="B106" s="148">
        <v>8</v>
      </c>
      <c r="C106" s="160">
        <v>5</v>
      </c>
      <c r="D106" s="150" t="s">
        <v>300</v>
      </c>
      <c r="E106" s="151">
        <v>1</v>
      </c>
      <c r="F106" s="151">
        <v>1</v>
      </c>
      <c r="G106" s="152">
        <v>0</v>
      </c>
      <c r="H106" s="153">
        <v>0</v>
      </c>
      <c r="I106" s="147" t="s">
        <v>3</v>
      </c>
      <c r="J106" s="154"/>
      <c r="K106" s="155">
        <v>30</v>
      </c>
      <c r="L106" s="156"/>
      <c r="M106" s="156"/>
      <c r="N106" s="155">
        <v>1100</v>
      </c>
      <c r="O106" s="155"/>
      <c r="P106" s="155"/>
      <c r="Q106" s="157"/>
      <c r="R106" s="157"/>
      <c r="S106" s="158">
        <v>67</v>
      </c>
      <c r="T106" s="157">
        <v>1</v>
      </c>
      <c r="U106" s="157"/>
      <c r="V106" s="158">
        <v>67</v>
      </c>
      <c r="W106" s="159"/>
      <c r="X106" s="180">
        <v>67</v>
      </c>
      <c r="Y106" s="159"/>
      <c r="Z106" s="159"/>
      <c r="AA106" s="159"/>
      <c r="AB106" s="150"/>
      <c r="AC106" s="189"/>
      <c r="AD106" s="159">
        <v>1</v>
      </c>
      <c r="AE106" s="159">
        <v>2</v>
      </c>
      <c r="AF106" s="159">
        <v>67</v>
      </c>
      <c r="AG106" s="238" t="s">
        <v>122</v>
      </c>
      <c r="AH106" s="184">
        <v>0</v>
      </c>
      <c r="AI106" s="277"/>
      <c r="AJ106" s="159"/>
      <c r="AK106" s="159"/>
      <c r="AL106" s="159"/>
      <c r="AM106" s="248"/>
      <c r="AN106" s="159"/>
      <c r="AO106" s="281"/>
      <c r="AP106" s="189"/>
      <c r="AQ106" s="150"/>
      <c r="AR106" s="248"/>
      <c r="AS106" s="150"/>
      <c r="AT106" s="150"/>
      <c r="AU106" s="150"/>
      <c r="AV106" s="150"/>
      <c r="AW106" s="200"/>
      <c r="AX106" s="200"/>
      <c r="AY106" s="150"/>
      <c r="AZ106" s="150"/>
      <c r="BA106" s="150"/>
      <c r="BB106" s="150"/>
      <c r="BC106" s="200"/>
      <c r="BD106" s="200"/>
      <c r="BE106" s="150"/>
      <c r="BF106" s="200">
        <f>X106</f>
        <v>67</v>
      </c>
      <c r="BG106" s="150"/>
      <c r="BH106" s="150"/>
      <c r="BI106" s="150"/>
      <c r="BJ106" s="159"/>
      <c r="BK106" s="248"/>
      <c r="BL106" s="20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200"/>
      <c r="CB106" s="200"/>
      <c r="CC106" s="265"/>
      <c r="CD106" s="272"/>
      <c r="CE106" s="150"/>
      <c r="CF106" s="150"/>
      <c r="CG106" s="150"/>
      <c r="CH106" s="150"/>
      <c r="CI106" s="200"/>
      <c r="CJ106" s="248"/>
      <c r="CK106" s="150"/>
      <c r="CL106" s="150"/>
      <c r="CM106" s="150"/>
      <c r="CN106" s="159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0"/>
    </row>
    <row r="107" spans="1:116" s="161" customFormat="1" ht="12.75" customHeight="1">
      <c r="A107" s="128">
        <v>87</v>
      </c>
      <c r="B107" s="148">
        <v>8</v>
      </c>
      <c r="C107" s="160" t="s">
        <v>270</v>
      </c>
      <c r="D107" s="150" t="s">
        <v>271</v>
      </c>
      <c r="E107" s="151">
        <v>6</v>
      </c>
      <c r="F107" s="151">
        <v>4</v>
      </c>
      <c r="G107" s="152">
        <v>3</v>
      </c>
      <c r="H107" s="153">
        <v>1</v>
      </c>
      <c r="I107" s="147" t="s">
        <v>236</v>
      </c>
      <c r="J107" s="154" t="s">
        <v>24</v>
      </c>
      <c r="K107" s="155">
        <v>19.5</v>
      </c>
      <c r="L107" s="156"/>
      <c r="M107" s="156"/>
      <c r="N107" s="155"/>
      <c r="O107" s="155"/>
      <c r="P107" s="155"/>
      <c r="Q107" s="157"/>
      <c r="R107" s="157"/>
      <c r="S107" s="158">
        <v>39</v>
      </c>
      <c r="T107" s="157">
        <v>1</v>
      </c>
      <c r="U107" s="157"/>
      <c r="V107" s="158">
        <v>39</v>
      </c>
      <c r="W107" s="159">
        <v>38</v>
      </c>
      <c r="X107" s="180">
        <v>77</v>
      </c>
      <c r="Y107" s="159"/>
      <c r="Z107" s="159"/>
      <c r="AA107" s="159"/>
      <c r="AB107" s="150"/>
      <c r="AC107" s="189"/>
      <c r="AD107" s="159">
        <v>11</v>
      </c>
      <c r="AE107" s="159">
        <v>22</v>
      </c>
      <c r="AF107" s="159">
        <v>170</v>
      </c>
      <c r="AG107" s="238" t="s">
        <v>233</v>
      </c>
      <c r="AH107" s="184">
        <v>30</v>
      </c>
      <c r="AI107" s="277"/>
      <c r="AJ107" s="159"/>
      <c r="AK107" s="159"/>
      <c r="AL107" s="159"/>
      <c r="AM107" s="248">
        <f>X107</f>
        <v>77</v>
      </c>
      <c r="AN107" s="159"/>
      <c r="AO107" s="281"/>
      <c r="AP107" s="189"/>
      <c r="AQ107" s="150"/>
      <c r="AR107" s="248">
        <f>X107</f>
        <v>77</v>
      </c>
      <c r="AS107" s="200">
        <f>X107</f>
        <v>77</v>
      </c>
      <c r="AT107" s="150"/>
      <c r="AU107" s="150"/>
      <c r="AV107" s="150"/>
      <c r="AW107" s="200"/>
      <c r="AX107" s="200"/>
      <c r="AY107" s="150"/>
      <c r="AZ107" s="150"/>
      <c r="BA107" s="150"/>
      <c r="BB107" s="150"/>
      <c r="BC107" s="200"/>
      <c r="BD107" s="200"/>
      <c r="BE107" s="150"/>
      <c r="BF107" s="150"/>
      <c r="BG107" s="150"/>
      <c r="BH107" s="150"/>
      <c r="BI107" s="150"/>
      <c r="BJ107" s="248">
        <f>X107</f>
        <v>77</v>
      </c>
      <c r="BK107" s="248">
        <f>X107</f>
        <v>77</v>
      </c>
      <c r="BL107" s="20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200"/>
      <c r="CB107" s="200"/>
      <c r="CC107" s="271">
        <f>X107</f>
        <v>77</v>
      </c>
      <c r="CD107" s="272"/>
      <c r="CE107" s="150"/>
      <c r="CF107" s="150"/>
      <c r="CG107" s="150"/>
      <c r="CH107" s="150"/>
      <c r="CI107" s="200"/>
      <c r="CJ107" s="248">
        <f>X107+AH107</f>
        <v>107</v>
      </c>
      <c r="CK107" s="150"/>
      <c r="CL107" s="200">
        <f>X107</f>
        <v>77</v>
      </c>
      <c r="CM107" s="150"/>
      <c r="CN107" s="248">
        <f>X107</f>
        <v>77</v>
      </c>
      <c r="CO107" s="150"/>
      <c r="CP107" s="150"/>
      <c r="CQ107" s="200">
        <f>X107</f>
        <v>77</v>
      </c>
      <c r="CR107" s="200">
        <f>X107</f>
        <v>77</v>
      </c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</row>
    <row r="108" spans="1:116" s="161" customFormat="1" ht="12.75" customHeight="1">
      <c r="A108" s="128"/>
      <c r="B108" s="148"/>
      <c r="C108" s="160"/>
      <c r="D108" s="150"/>
      <c r="E108" s="151"/>
      <c r="F108" s="151">
        <v>4</v>
      </c>
      <c r="G108" s="152">
        <v>2</v>
      </c>
      <c r="H108" s="153">
        <v>1</v>
      </c>
      <c r="I108" s="147" t="s">
        <v>236</v>
      </c>
      <c r="J108" s="154" t="s">
        <v>23</v>
      </c>
      <c r="K108" s="155">
        <v>75</v>
      </c>
      <c r="L108" s="156"/>
      <c r="M108" s="156"/>
      <c r="N108" s="155"/>
      <c r="O108" s="155"/>
      <c r="P108" s="155"/>
      <c r="Q108" s="157"/>
      <c r="R108" s="157"/>
      <c r="S108" s="158">
        <v>75</v>
      </c>
      <c r="T108" s="157">
        <v>1</v>
      </c>
      <c r="U108" s="157"/>
      <c r="V108" s="158">
        <v>75</v>
      </c>
      <c r="W108" s="159"/>
      <c r="X108" s="180">
        <v>75</v>
      </c>
      <c r="Y108" s="159"/>
      <c r="Z108" s="159"/>
      <c r="AA108" s="159"/>
      <c r="AB108" s="150"/>
      <c r="AC108" s="189"/>
      <c r="AD108" s="159"/>
      <c r="AE108" s="159"/>
      <c r="AF108" s="159"/>
      <c r="AG108" s="238"/>
      <c r="AH108" s="184"/>
      <c r="AI108" s="277"/>
      <c r="AJ108" s="159"/>
      <c r="AK108" s="159"/>
      <c r="AL108" s="159"/>
      <c r="AM108" s="248">
        <f>X108</f>
        <v>75</v>
      </c>
      <c r="AN108" s="159"/>
      <c r="AO108" s="281"/>
      <c r="AP108" s="189"/>
      <c r="AQ108" s="150"/>
      <c r="AR108" s="248">
        <f>X108</f>
        <v>75</v>
      </c>
      <c r="AS108" s="200">
        <f>X108</f>
        <v>75</v>
      </c>
      <c r="AT108" s="150"/>
      <c r="AU108" s="150"/>
      <c r="AV108" s="150"/>
      <c r="AW108" s="200"/>
      <c r="AX108" s="200"/>
      <c r="AY108" s="150"/>
      <c r="AZ108" s="150"/>
      <c r="BA108" s="150"/>
      <c r="BB108" s="150"/>
      <c r="BC108" s="200"/>
      <c r="BD108" s="200"/>
      <c r="BE108" s="150"/>
      <c r="BF108" s="150"/>
      <c r="BG108" s="150"/>
      <c r="BH108" s="150"/>
      <c r="BI108" s="150"/>
      <c r="BJ108" s="248">
        <f>X108</f>
        <v>75</v>
      </c>
      <c r="BK108" s="248">
        <f>X108</f>
        <v>75</v>
      </c>
      <c r="BL108" s="20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200"/>
      <c r="CB108" s="200"/>
      <c r="CC108" s="271">
        <f>X108</f>
        <v>75</v>
      </c>
      <c r="CD108" s="272"/>
      <c r="CE108" s="150"/>
      <c r="CF108" s="150"/>
      <c r="CG108" s="150"/>
      <c r="CH108" s="150"/>
      <c r="CI108" s="200"/>
      <c r="CJ108" s="248">
        <f>X108</f>
        <v>75</v>
      </c>
      <c r="CK108" s="150"/>
      <c r="CL108" s="200">
        <f>X108</f>
        <v>75</v>
      </c>
      <c r="CM108" s="150"/>
      <c r="CN108" s="248">
        <f>X108</f>
        <v>75</v>
      </c>
      <c r="CO108" s="150"/>
      <c r="CP108" s="150"/>
      <c r="CQ108" s="200">
        <f>X108</f>
        <v>75</v>
      </c>
      <c r="CR108" s="200">
        <f>X108</f>
        <v>75</v>
      </c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  <c r="DE108" s="150"/>
      <c r="DF108" s="150"/>
      <c r="DG108" s="150"/>
      <c r="DH108" s="150"/>
      <c r="DI108" s="150"/>
      <c r="DJ108" s="150"/>
      <c r="DK108" s="150"/>
      <c r="DL108" s="150"/>
    </row>
    <row r="109" spans="1:116" s="161" customFormat="1" ht="12.75" customHeight="1">
      <c r="A109" s="128"/>
      <c r="B109" s="148"/>
      <c r="C109" s="160"/>
      <c r="D109" s="150"/>
      <c r="E109" s="151"/>
      <c r="F109" s="151">
        <v>4</v>
      </c>
      <c r="G109" s="152">
        <v>1</v>
      </c>
      <c r="H109" s="153">
        <v>1</v>
      </c>
      <c r="I109" s="147" t="s">
        <v>236</v>
      </c>
      <c r="J109" s="154" t="s">
        <v>272</v>
      </c>
      <c r="K109" s="155">
        <v>12</v>
      </c>
      <c r="L109" s="156"/>
      <c r="M109" s="156"/>
      <c r="N109" s="155"/>
      <c r="O109" s="155"/>
      <c r="P109" s="155"/>
      <c r="Q109" s="157"/>
      <c r="R109" s="157"/>
      <c r="S109" s="158">
        <v>18</v>
      </c>
      <c r="T109" s="157">
        <v>1</v>
      </c>
      <c r="U109" s="157"/>
      <c r="V109" s="158">
        <v>18</v>
      </c>
      <c r="W109" s="159"/>
      <c r="X109" s="180">
        <v>18</v>
      </c>
      <c r="Y109" s="159"/>
      <c r="Z109" s="159"/>
      <c r="AA109" s="159"/>
      <c r="AB109" s="150"/>
      <c r="AC109" s="189"/>
      <c r="AD109" s="159"/>
      <c r="AE109" s="159"/>
      <c r="AF109" s="159"/>
      <c r="AG109" s="238"/>
      <c r="AH109" s="184"/>
      <c r="AI109" s="277"/>
      <c r="AJ109" s="159"/>
      <c r="AK109" s="159"/>
      <c r="AL109" s="159"/>
      <c r="AM109" s="248">
        <f>X109</f>
        <v>18</v>
      </c>
      <c r="AN109" s="159"/>
      <c r="AO109" s="281"/>
      <c r="AP109" s="189"/>
      <c r="AQ109" s="150"/>
      <c r="AR109" s="248">
        <f>X109</f>
        <v>18</v>
      </c>
      <c r="AS109" s="200">
        <f>X109</f>
        <v>18</v>
      </c>
      <c r="AT109" s="150"/>
      <c r="AU109" s="150"/>
      <c r="AV109" s="150"/>
      <c r="AW109" s="200"/>
      <c r="AX109" s="200"/>
      <c r="AY109" s="150"/>
      <c r="AZ109" s="150"/>
      <c r="BA109" s="150"/>
      <c r="BB109" s="150"/>
      <c r="BC109" s="200"/>
      <c r="BD109" s="200"/>
      <c r="BE109" s="150"/>
      <c r="BF109" s="150"/>
      <c r="BG109" s="150"/>
      <c r="BH109" s="150"/>
      <c r="BI109" s="150"/>
      <c r="BJ109" s="248">
        <f>X109</f>
        <v>18</v>
      </c>
      <c r="BK109" s="248">
        <f>X109</f>
        <v>18</v>
      </c>
      <c r="BL109" s="20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200"/>
      <c r="CB109" s="200"/>
      <c r="CC109" s="271">
        <f>X109</f>
        <v>18</v>
      </c>
      <c r="CD109" s="272"/>
      <c r="CE109" s="150"/>
      <c r="CF109" s="150"/>
      <c r="CG109" s="150"/>
      <c r="CH109" s="150"/>
      <c r="CI109" s="200"/>
      <c r="CJ109" s="248">
        <f>X109</f>
        <v>18</v>
      </c>
      <c r="CK109" s="150"/>
      <c r="CL109" s="200">
        <f>X109</f>
        <v>18</v>
      </c>
      <c r="CM109" s="150"/>
      <c r="CN109" s="248">
        <f>X109</f>
        <v>18</v>
      </c>
      <c r="CO109" s="150"/>
      <c r="CP109" s="150"/>
      <c r="CQ109" s="200">
        <f>X109</f>
        <v>18</v>
      </c>
      <c r="CR109" s="200">
        <f>X109</f>
        <v>18</v>
      </c>
      <c r="CS109" s="150"/>
      <c r="CT109" s="150"/>
      <c r="CU109" s="150"/>
      <c r="CV109" s="150"/>
      <c r="CW109" s="150"/>
      <c r="CX109" s="150"/>
      <c r="CY109" s="150"/>
      <c r="CZ109" s="150"/>
      <c r="DA109" s="150"/>
      <c r="DB109" s="150"/>
      <c r="DC109" s="150"/>
      <c r="DD109" s="150"/>
      <c r="DE109" s="150"/>
      <c r="DF109" s="150"/>
      <c r="DG109" s="150"/>
      <c r="DH109" s="150"/>
      <c r="DI109" s="150"/>
      <c r="DJ109" s="150"/>
      <c r="DK109" s="150"/>
      <c r="DL109" s="150"/>
    </row>
    <row r="110" spans="1:116" s="161" customFormat="1" ht="12.75" customHeight="1">
      <c r="A110" s="128">
        <v>88</v>
      </c>
      <c r="B110" s="148">
        <v>8</v>
      </c>
      <c r="C110" s="160">
        <v>18</v>
      </c>
      <c r="D110" s="150" t="s">
        <v>260</v>
      </c>
      <c r="E110" s="151">
        <v>1</v>
      </c>
      <c r="F110" s="151">
        <v>1</v>
      </c>
      <c r="G110" s="152">
        <v>0</v>
      </c>
      <c r="H110" s="153">
        <v>0</v>
      </c>
      <c r="I110" s="147" t="s">
        <v>3</v>
      </c>
      <c r="J110" s="154"/>
      <c r="K110" s="155">
        <v>24</v>
      </c>
      <c r="L110" s="156"/>
      <c r="M110" s="156"/>
      <c r="N110" s="155">
        <v>900</v>
      </c>
      <c r="O110" s="155"/>
      <c r="P110" s="155"/>
      <c r="Q110" s="157"/>
      <c r="R110" s="157"/>
      <c r="S110" s="158">
        <v>54</v>
      </c>
      <c r="T110" s="157">
        <v>1</v>
      </c>
      <c r="U110" s="157"/>
      <c r="V110" s="158">
        <v>54</v>
      </c>
      <c r="W110" s="159"/>
      <c r="X110" s="180">
        <v>54</v>
      </c>
      <c r="Y110" s="159"/>
      <c r="Z110" s="159"/>
      <c r="AA110" s="159"/>
      <c r="AB110" s="150"/>
      <c r="AC110" s="189"/>
      <c r="AD110" s="159">
        <v>1</v>
      </c>
      <c r="AE110" s="159">
        <v>2</v>
      </c>
      <c r="AF110" s="159">
        <v>54</v>
      </c>
      <c r="AG110" s="238" t="s">
        <v>122</v>
      </c>
      <c r="AH110" s="184">
        <v>0</v>
      </c>
      <c r="AI110" s="277"/>
      <c r="AJ110" s="159"/>
      <c r="AK110" s="159"/>
      <c r="AL110" s="159"/>
      <c r="AM110" s="248"/>
      <c r="AN110" s="159"/>
      <c r="AO110" s="281"/>
      <c r="AP110" s="189"/>
      <c r="AQ110" s="150"/>
      <c r="AR110" s="248"/>
      <c r="AS110" s="150"/>
      <c r="AT110" s="150"/>
      <c r="AU110" s="150"/>
      <c r="AV110" s="150"/>
      <c r="AW110" s="200"/>
      <c r="AX110" s="200"/>
      <c r="AY110" s="150"/>
      <c r="AZ110" s="150"/>
      <c r="BA110" s="150"/>
      <c r="BB110" s="150"/>
      <c r="BC110" s="200"/>
      <c r="BD110" s="200"/>
      <c r="BE110" s="150"/>
      <c r="BF110" s="200">
        <f>X110</f>
        <v>54</v>
      </c>
      <c r="BG110" s="150"/>
      <c r="BH110" s="150"/>
      <c r="BI110" s="150"/>
      <c r="BJ110" s="159"/>
      <c r="BK110" s="248"/>
      <c r="BL110" s="20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200"/>
      <c r="CB110" s="200"/>
      <c r="CC110" s="265"/>
      <c r="CD110" s="272"/>
      <c r="CE110" s="150"/>
      <c r="CF110" s="150"/>
      <c r="CG110" s="150"/>
      <c r="CH110" s="150"/>
      <c r="CI110" s="200"/>
      <c r="CJ110" s="248"/>
      <c r="CK110" s="150"/>
      <c r="CL110" s="150"/>
      <c r="CM110" s="150"/>
      <c r="CN110" s="159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0"/>
      <c r="CY110" s="150"/>
      <c r="CZ110" s="150"/>
      <c r="DA110" s="150"/>
      <c r="DB110" s="150"/>
      <c r="DC110" s="150"/>
      <c r="DD110" s="150"/>
      <c r="DE110" s="150"/>
      <c r="DF110" s="150"/>
      <c r="DG110" s="150"/>
      <c r="DH110" s="150"/>
      <c r="DI110" s="150"/>
      <c r="DJ110" s="150"/>
      <c r="DK110" s="150"/>
      <c r="DL110" s="150"/>
    </row>
    <row r="111" spans="1:116" s="161" customFormat="1" ht="12.75" customHeight="1">
      <c r="A111" s="128">
        <v>89</v>
      </c>
      <c r="B111" s="148">
        <v>8</v>
      </c>
      <c r="C111" s="160">
        <v>20</v>
      </c>
      <c r="D111" s="150" t="s">
        <v>259</v>
      </c>
      <c r="E111" s="151">
        <v>1</v>
      </c>
      <c r="F111" s="151">
        <v>1</v>
      </c>
      <c r="G111" s="152">
        <v>0</v>
      </c>
      <c r="H111" s="153">
        <v>0</v>
      </c>
      <c r="I111" s="147" t="s">
        <v>3</v>
      </c>
      <c r="J111" s="154"/>
      <c r="K111" s="155">
        <v>21</v>
      </c>
      <c r="L111" s="156"/>
      <c r="M111" s="156"/>
      <c r="N111" s="155">
        <v>1000</v>
      </c>
      <c r="O111" s="155"/>
      <c r="P111" s="155"/>
      <c r="Q111" s="157"/>
      <c r="R111" s="157"/>
      <c r="S111" s="158">
        <v>51.5</v>
      </c>
      <c r="T111" s="157">
        <v>1</v>
      </c>
      <c r="U111" s="157"/>
      <c r="V111" s="158">
        <v>51.5</v>
      </c>
      <c r="W111" s="159"/>
      <c r="X111" s="180">
        <v>51.5</v>
      </c>
      <c r="Y111" s="159"/>
      <c r="Z111" s="159"/>
      <c r="AA111" s="159"/>
      <c r="AB111" s="150"/>
      <c r="AC111" s="189"/>
      <c r="AD111" s="159">
        <v>1</v>
      </c>
      <c r="AE111" s="159">
        <v>2</v>
      </c>
      <c r="AF111" s="159">
        <v>51.5</v>
      </c>
      <c r="AG111" s="238" t="s">
        <v>122</v>
      </c>
      <c r="AH111" s="184">
        <v>0</v>
      </c>
      <c r="AI111" s="277"/>
      <c r="AJ111" s="159"/>
      <c r="AK111" s="159"/>
      <c r="AL111" s="159"/>
      <c r="AM111" s="248"/>
      <c r="AN111" s="159"/>
      <c r="AO111" s="281"/>
      <c r="AP111" s="189"/>
      <c r="AQ111" s="150"/>
      <c r="AR111" s="248"/>
      <c r="AS111" s="150"/>
      <c r="AT111" s="150"/>
      <c r="AU111" s="150"/>
      <c r="AV111" s="150"/>
      <c r="AW111" s="200"/>
      <c r="AX111" s="200"/>
      <c r="AY111" s="150"/>
      <c r="AZ111" s="150"/>
      <c r="BA111" s="150"/>
      <c r="BB111" s="150"/>
      <c r="BC111" s="200"/>
      <c r="BD111" s="200"/>
      <c r="BE111" s="150"/>
      <c r="BF111" s="200">
        <f>X111</f>
        <v>51.5</v>
      </c>
      <c r="BG111" s="150"/>
      <c r="BH111" s="150"/>
      <c r="BI111" s="150"/>
      <c r="BJ111" s="159"/>
      <c r="BK111" s="248"/>
      <c r="BL111" s="20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200"/>
      <c r="CB111" s="200"/>
      <c r="CC111" s="265"/>
      <c r="CD111" s="272"/>
      <c r="CE111" s="150"/>
      <c r="CF111" s="150"/>
      <c r="CG111" s="150"/>
      <c r="CH111" s="150"/>
      <c r="CI111" s="200"/>
      <c r="CJ111" s="248"/>
      <c r="CK111" s="150"/>
      <c r="CL111" s="150"/>
      <c r="CM111" s="150"/>
      <c r="CN111" s="159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</row>
    <row r="112" spans="1:116" s="161" customFormat="1" ht="12.75" customHeight="1">
      <c r="A112" s="128">
        <v>90</v>
      </c>
      <c r="B112" s="148">
        <v>8</v>
      </c>
      <c r="C112" s="160" t="s">
        <v>245</v>
      </c>
      <c r="D112" s="150" t="s">
        <v>246</v>
      </c>
      <c r="E112" s="151">
        <v>5</v>
      </c>
      <c r="F112" s="151">
        <v>1</v>
      </c>
      <c r="G112" s="152">
        <v>0</v>
      </c>
      <c r="H112" s="153">
        <v>0</v>
      </c>
      <c r="I112" s="147" t="s">
        <v>3</v>
      </c>
      <c r="J112" s="154"/>
      <c r="K112" s="155">
        <v>34</v>
      </c>
      <c r="L112" s="156"/>
      <c r="M112" s="156"/>
      <c r="N112" s="155">
        <v>460</v>
      </c>
      <c r="O112" s="155"/>
      <c r="P112" s="155"/>
      <c r="Q112" s="157"/>
      <c r="R112" s="157"/>
      <c r="S112" s="158">
        <v>60.2</v>
      </c>
      <c r="T112" s="157">
        <v>1</v>
      </c>
      <c r="U112" s="157"/>
      <c r="V112" s="158">
        <v>60.2</v>
      </c>
      <c r="W112" s="159">
        <v>5</v>
      </c>
      <c r="X112" s="180">
        <v>65.2</v>
      </c>
      <c r="Y112" s="159"/>
      <c r="Z112" s="159"/>
      <c r="AA112" s="159"/>
      <c r="AB112" s="150"/>
      <c r="AC112" s="189"/>
      <c r="AD112" s="159">
        <v>1</v>
      </c>
      <c r="AE112" s="159">
        <v>4</v>
      </c>
      <c r="AF112" s="159">
        <v>65</v>
      </c>
      <c r="AG112" s="238" t="s">
        <v>211</v>
      </c>
      <c r="AH112" s="184">
        <v>15</v>
      </c>
      <c r="AI112" s="277"/>
      <c r="AJ112" s="159"/>
      <c r="AK112" s="159"/>
      <c r="AL112" s="159"/>
      <c r="AM112" s="248"/>
      <c r="AN112" s="159"/>
      <c r="AO112" s="281"/>
      <c r="AP112" s="189"/>
      <c r="AQ112" s="150"/>
      <c r="AR112" s="248"/>
      <c r="AS112" s="150"/>
      <c r="AT112" s="150"/>
      <c r="AU112" s="150"/>
      <c r="AV112" s="150"/>
      <c r="AW112" s="200"/>
      <c r="AX112" s="200"/>
      <c r="AY112" s="150"/>
      <c r="AZ112" s="150"/>
      <c r="BA112" s="200">
        <f>X112+AH112</f>
        <v>80.2</v>
      </c>
      <c r="BB112" s="150"/>
      <c r="BC112" s="200"/>
      <c r="BD112" s="200"/>
      <c r="BE112" s="150"/>
      <c r="BF112" s="150"/>
      <c r="BG112" s="150"/>
      <c r="BH112" s="150"/>
      <c r="BI112" s="150"/>
      <c r="BJ112" s="159"/>
      <c r="BK112" s="248"/>
      <c r="BL112" s="20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200"/>
      <c r="CB112" s="200"/>
      <c r="CC112" s="265"/>
      <c r="CD112" s="272"/>
      <c r="CE112" s="150"/>
      <c r="CF112" s="150"/>
      <c r="CG112" s="150"/>
      <c r="CH112" s="150"/>
      <c r="CI112" s="200"/>
      <c r="CJ112" s="248"/>
      <c r="CK112" s="150"/>
      <c r="CL112" s="150"/>
      <c r="CM112" s="150"/>
      <c r="CN112" s="159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0"/>
      <c r="DI112" s="150"/>
      <c r="DJ112" s="150"/>
      <c r="DK112" s="150"/>
      <c r="DL112" s="150"/>
    </row>
    <row r="113" spans="1:116" s="161" customFormat="1" ht="12.75" customHeight="1">
      <c r="A113" s="128">
        <v>91</v>
      </c>
      <c r="B113" s="148">
        <v>8</v>
      </c>
      <c r="C113" s="160">
        <v>25</v>
      </c>
      <c r="D113" s="150" t="s">
        <v>247</v>
      </c>
      <c r="E113" s="151">
        <v>1</v>
      </c>
      <c r="F113" s="151">
        <v>1</v>
      </c>
      <c r="G113" s="152">
        <v>0</v>
      </c>
      <c r="H113" s="153">
        <v>0</v>
      </c>
      <c r="I113" s="147" t="s">
        <v>3</v>
      </c>
      <c r="J113" s="154">
        <f>CONCATENATE(segédtábla!I60,"",segédtábla!J60)</f>
      </c>
      <c r="K113" s="155">
        <v>24</v>
      </c>
      <c r="L113" s="156"/>
      <c r="M113" s="156"/>
      <c r="N113" s="155">
        <v>900</v>
      </c>
      <c r="O113" s="155"/>
      <c r="P113" s="155"/>
      <c r="Q113" s="157">
        <f>(CONCATENATE(segédtábla!S60))</f>
      </c>
      <c r="R113" s="157"/>
      <c r="S113" s="158">
        <f>SUM(segédtábla!U45)</f>
        <v>54</v>
      </c>
      <c r="T113" s="157" t="str">
        <f>(CONCATENATE(segédtábla!V45))</f>
        <v>1</v>
      </c>
      <c r="U113" s="157">
        <f>(CONCATENATE(segédtábla!W45))</f>
      </c>
      <c r="V113" s="158">
        <f>SUM(segédtábla!X45)</f>
        <v>54</v>
      </c>
      <c r="W113" s="159"/>
      <c r="X113" s="180">
        <f>SUM(segédtábla!Z45)</f>
        <v>54</v>
      </c>
      <c r="Y113" s="159"/>
      <c r="Z113" s="159"/>
      <c r="AA113" s="159"/>
      <c r="AB113" s="150"/>
      <c r="AC113" s="189"/>
      <c r="AD113" s="159">
        <v>1</v>
      </c>
      <c r="AE113" s="159">
        <v>2</v>
      </c>
      <c r="AF113" s="159">
        <v>54</v>
      </c>
      <c r="AG113" s="238" t="s">
        <v>122</v>
      </c>
      <c r="AH113" s="184">
        <v>0</v>
      </c>
      <c r="AI113" s="148"/>
      <c r="AJ113" s="159"/>
      <c r="AK113" s="159"/>
      <c r="AL113" s="159"/>
      <c r="AM113" s="159"/>
      <c r="AN113" s="159"/>
      <c r="AO113" s="189"/>
      <c r="AP113" s="189"/>
      <c r="AQ113" s="150"/>
      <c r="AR113" s="159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200">
        <f>X113</f>
        <v>54</v>
      </c>
      <c r="BG113" s="150"/>
      <c r="BH113" s="150"/>
      <c r="BI113" s="150"/>
      <c r="BJ113" s="159"/>
      <c r="BK113" s="159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265"/>
      <c r="CD113" s="198"/>
      <c r="CE113" s="150"/>
      <c r="CF113" s="150"/>
      <c r="CG113" s="150"/>
      <c r="CH113" s="150"/>
      <c r="CI113" s="150"/>
      <c r="CJ113" s="159"/>
      <c r="CK113" s="150"/>
      <c r="CL113" s="150"/>
      <c r="CM113" s="150"/>
      <c r="CN113" s="159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0"/>
      <c r="DJ113" s="150"/>
      <c r="DK113" s="150"/>
      <c r="DL113" s="150"/>
    </row>
    <row r="114" spans="1:116" s="161" customFormat="1" ht="12.75" customHeight="1">
      <c r="A114" s="128">
        <v>92</v>
      </c>
      <c r="B114" s="148">
        <v>8</v>
      </c>
      <c r="C114" s="160" t="s">
        <v>262</v>
      </c>
      <c r="D114" s="150" t="s">
        <v>266</v>
      </c>
      <c r="E114" s="151">
        <v>9</v>
      </c>
      <c r="F114" s="151">
        <v>1</v>
      </c>
      <c r="G114" s="152">
        <v>0</v>
      </c>
      <c r="H114" s="153">
        <v>0</v>
      </c>
      <c r="I114" s="147" t="s">
        <v>3</v>
      </c>
      <c r="J114" s="154"/>
      <c r="K114" s="155">
        <v>22</v>
      </c>
      <c r="L114" s="156"/>
      <c r="M114" s="156"/>
      <c r="N114" s="155">
        <v>500</v>
      </c>
      <c r="O114" s="155"/>
      <c r="P114" s="155"/>
      <c r="Q114" s="157"/>
      <c r="R114" s="157"/>
      <c r="S114" s="158">
        <v>43</v>
      </c>
      <c r="T114" s="157">
        <v>1</v>
      </c>
      <c r="U114" s="157"/>
      <c r="V114" s="158">
        <v>43</v>
      </c>
      <c r="W114" s="159">
        <v>9</v>
      </c>
      <c r="X114" s="180">
        <v>52</v>
      </c>
      <c r="Y114" s="159"/>
      <c r="Z114" s="159"/>
      <c r="AA114" s="159"/>
      <c r="AB114" s="150"/>
      <c r="AC114" s="189"/>
      <c r="AD114" s="159">
        <v>4</v>
      </c>
      <c r="AE114" s="159">
        <v>8</v>
      </c>
      <c r="AF114" s="159">
        <v>52</v>
      </c>
      <c r="AG114" s="238" t="s">
        <v>223</v>
      </c>
      <c r="AH114" s="184">
        <v>45</v>
      </c>
      <c r="AI114" s="148"/>
      <c r="AJ114" s="159"/>
      <c r="AK114" s="159"/>
      <c r="AL114" s="159"/>
      <c r="AM114" s="248">
        <f>X114</f>
        <v>52</v>
      </c>
      <c r="AN114" s="159"/>
      <c r="AO114" s="189"/>
      <c r="AP114" s="189"/>
      <c r="AQ114" s="150"/>
      <c r="AR114" s="248">
        <f>X114</f>
        <v>52</v>
      </c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200"/>
      <c r="BG114" s="150"/>
      <c r="BH114" s="150"/>
      <c r="BI114" s="248">
        <f>X114</f>
        <v>52</v>
      </c>
      <c r="BJ114" s="159"/>
      <c r="BK114" s="159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200">
        <f>X114+AH114</f>
        <v>97</v>
      </c>
      <c r="CA114" s="150"/>
      <c r="CB114" s="150"/>
      <c r="CC114" s="265"/>
      <c r="CD114" s="198"/>
      <c r="CE114" s="150"/>
      <c r="CF114" s="150"/>
      <c r="CG114" s="150"/>
      <c r="CH114" s="150"/>
      <c r="CI114" s="150"/>
      <c r="CJ114" s="159"/>
      <c r="CK114" s="150"/>
      <c r="CL114" s="150"/>
      <c r="CM114" s="150"/>
      <c r="CN114" s="159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0"/>
      <c r="DJ114" s="150"/>
      <c r="DK114" s="150"/>
      <c r="DL114" s="150"/>
    </row>
    <row r="115" spans="1:116" s="161" customFormat="1" ht="12.75" customHeight="1">
      <c r="A115" s="128">
        <v>93</v>
      </c>
      <c r="B115" s="148">
        <v>9</v>
      </c>
      <c r="C115" s="160">
        <v>2</v>
      </c>
      <c r="D115" s="150" t="s">
        <v>248</v>
      </c>
      <c r="E115" s="151">
        <v>1</v>
      </c>
      <c r="F115" s="151">
        <v>3</v>
      </c>
      <c r="G115" s="152">
        <v>1</v>
      </c>
      <c r="H115" s="153">
        <v>0</v>
      </c>
      <c r="I115" s="147" t="s">
        <v>131</v>
      </c>
      <c r="J115" s="154" t="s">
        <v>132</v>
      </c>
      <c r="K115" s="155">
        <v>80</v>
      </c>
      <c r="L115" s="156"/>
      <c r="M115" s="156"/>
      <c r="N115" s="155">
        <v>600</v>
      </c>
      <c r="O115" s="155"/>
      <c r="P115" s="155"/>
      <c r="Q115" s="157"/>
      <c r="R115" s="157"/>
      <c r="S115" s="158">
        <v>52</v>
      </c>
      <c r="T115" s="157">
        <v>1</v>
      </c>
      <c r="U115" s="157"/>
      <c r="V115" s="158">
        <v>52</v>
      </c>
      <c r="W115" s="159"/>
      <c r="X115" s="180">
        <v>52</v>
      </c>
      <c r="Y115" s="159"/>
      <c r="Z115" s="159"/>
      <c r="AA115" s="159"/>
      <c r="AB115" s="150"/>
      <c r="AC115" s="189"/>
      <c r="AD115" s="159">
        <v>4</v>
      </c>
      <c r="AE115" s="159">
        <v>4</v>
      </c>
      <c r="AF115" s="159">
        <v>46</v>
      </c>
      <c r="AG115" s="238" t="s">
        <v>122</v>
      </c>
      <c r="AH115" s="184">
        <v>5</v>
      </c>
      <c r="AI115" s="148"/>
      <c r="AJ115" s="159"/>
      <c r="AK115" s="159"/>
      <c r="AL115" s="159"/>
      <c r="AM115" s="159"/>
      <c r="AN115" s="159"/>
      <c r="AO115" s="189"/>
      <c r="AP115" s="189"/>
      <c r="AQ115" s="150"/>
      <c r="AR115" s="159"/>
      <c r="AS115" s="150"/>
      <c r="AT115" s="150"/>
      <c r="AU115" s="150"/>
      <c r="AV115" s="150"/>
      <c r="AW115" s="150"/>
      <c r="AX115" s="150"/>
      <c r="AY115" s="150"/>
      <c r="AZ115" s="150"/>
      <c r="BA115" s="200">
        <f>X115</f>
        <v>52</v>
      </c>
      <c r="BB115" s="150"/>
      <c r="BC115" s="150"/>
      <c r="BD115" s="150"/>
      <c r="BE115" s="150"/>
      <c r="BF115" s="200">
        <f>X115+AH115</f>
        <v>57</v>
      </c>
      <c r="BG115" s="200">
        <f>X115</f>
        <v>52</v>
      </c>
      <c r="BH115" s="150"/>
      <c r="BI115" s="150"/>
      <c r="BJ115" s="159"/>
      <c r="BK115" s="159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271">
        <f>X115</f>
        <v>52</v>
      </c>
      <c r="CD115" s="198"/>
      <c r="CE115" s="150"/>
      <c r="CF115" s="150"/>
      <c r="CG115" s="150"/>
      <c r="CH115" s="150"/>
      <c r="CI115" s="150"/>
      <c r="CJ115" s="159"/>
      <c r="CK115" s="150"/>
      <c r="CL115" s="150"/>
      <c r="CM115" s="150"/>
      <c r="CN115" s="159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</row>
    <row r="116" spans="1:116" s="161" customFormat="1" ht="12.75" customHeight="1">
      <c r="A116" s="128">
        <v>94</v>
      </c>
      <c r="B116" s="148">
        <v>9</v>
      </c>
      <c r="C116" s="160" t="s">
        <v>227</v>
      </c>
      <c r="D116" s="150" t="s">
        <v>282</v>
      </c>
      <c r="E116" s="151">
        <v>3</v>
      </c>
      <c r="F116" s="151">
        <v>1</v>
      </c>
      <c r="G116" s="152">
        <v>0</v>
      </c>
      <c r="H116" s="153">
        <v>0</v>
      </c>
      <c r="I116" s="147" t="s">
        <v>3</v>
      </c>
      <c r="J116" s="154">
        <f>CONCATENATE(segédtábla!I61,"",segédtábla!J61)</f>
      </c>
      <c r="K116" s="155">
        <v>12</v>
      </c>
      <c r="L116" s="156"/>
      <c r="M116" s="156"/>
      <c r="N116" s="155">
        <v>490</v>
      </c>
      <c r="O116" s="155"/>
      <c r="P116" s="155"/>
      <c r="Q116" s="157">
        <f>(CONCATENATE(segédtábla!S61))</f>
      </c>
      <c r="R116" s="157"/>
      <c r="S116" s="158">
        <f>SUM(segédtábla!U46)</f>
        <v>27.8</v>
      </c>
      <c r="T116" s="157" t="str">
        <f>(CONCATENATE(segédtábla!V46))</f>
        <v>1</v>
      </c>
      <c r="U116" s="157">
        <f>(CONCATENATE(segédtábla!W46))</f>
      </c>
      <c r="V116" s="158">
        <f>SUM(segédtábla!X46)</f>
        <v>27.8</v>
      </c>
      <c r="W116" s="159">
        <v>6</v>
      </c>
      <c r="X116" s="180">
        <f>SUM(segédtábla!Z46)</f>
        <v>33.8</v>
      </c>
      <c r="Y116" s="159"/>
      <c r="Z116" s="159"/>
      <c r="AA116" s="159"/>
      <c r="AB116" s="150"/>
      <c r="AC116" s="189"/>
      <c r="AD116" s="159">
        <v>2</v>
      </c>
      <c r="AE116" s="159">
        <v>2</v>
      </c>
      <c r="AF116" s="159">
        <v>120</v>
      </c>
      <c r="AG116" s="238" t="s">
        <v>211</v>
      </c>
      <c r="AH116" s="184">
        <v>0</v>
      </c>
      <c r="AI116" s="148"/>
      <c r="AJ116" s="159"/>
      <c r="AK116" s="159"/>
      <c r="AL116" s="159"/>
      <c r="AM116" s="159"/>
      <c r="AN116" s="159"/>
      <c r="AO116" s="189"/>
      <c r="AP116" s="189"/>
      <c r="AQ116" s="150"/>
      <c r="AR116" s="159"/>
      <c r="AS116" s="150"/>
      <c r="AT116" s="150"/>
      <c r="AU116" s="150"/>
      <c r="AV116" s="150"/>
      <c r="AW116" s="150"/>
      <c r="AX116" s="150"/>
      <c r="AY116" s="150"/>
      <c r="AZ116" s="150"/>
      <c r="BA116" s="200">
        <f>X116</f>
        <v>33.8</v>
      </c>
      <c r="BB116" s="150"/>
      <c r="BC116" s="150"/>
      <c r="BD116" s="150"/>
      <c r="BE116" s="150"/>
      <c r="BF116" s="150"/>
      <c r="BG116" s="200">
        <f>X116</f>
        <v>33.8</v>
      </c>
      <c r="BH116" s="150"/>
      <c r="BI116" s="150"/>
      <c r="BJ116" s="159"/>
      <c r="BK116" s="159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265"/>
      <c r="CD116" s="198"/>
      <c r="CE116" s="150"/>
      <c r="CF116" s="150"/>
      <c r="CG116" s="150"/>
      <c r="CH116" s="150"/>
      <c r="CI116" s="150"/>
      <c r="CJ116" s="159"/>
      <c r="CK116" s="150"/>
      <c r="CL116" s="150"/>
      <c r="CM116" s="150"/>
      <c r="CN116" s="159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</row>
    <row r="117" spans="1:116" s="161" customFormat="1" ht="12.75" customHeight="1">
      <c r="A117" s="128"/>
      <c r="B117" s="148"/>
      <c r="C117" s="160">
        <v>-12</v>
      </c>
      <c r="D117" s="150" t="s">
        <v>283</v>
      </c>
      <c r="E117" s="151"/>
      <c r="F117" s="151">
        <v>3</v>
      </c>
      <c r="G117" s="152">
        <v>1</v>
      </c>
      <c r="H117" s="153">
        <v>0</v>
      </c>
      <c r="I117" s="147" t="s">
        <v>131</v>
      </c>
      <c r="J117" s="154" t="s">
        <v>132</v>
      </c>
      <c r="K117" s="155">
        <v>112</v>
      </c>
      <c r="L117" s="156"/>
      <c r="M117" s="156"/>
      <c r="N117" s="155">
        <v>400</v>
      </c>
      <c r="O117" s="155"/>
      <c r="P117" s="155"/>
      <c r="Q117" s="157">
        <f>(CONCATENATE(segédtábla!S62))</f>
      </c>
      <c r="R117" s="157"/>
      <c r="S117" s="158">
        <f>SUM(segédtábla!U47)</f>
        <v>64</v>
      </c>
      <c r="T117" s="157" t="str">
        <f>(CONCATENATE(segédtábla!V47))</f>
        <v>1</v>
      </c>
      <c r="U117" s="157">
        <f>(CONCATENATE(segédtábla!W47))</f>
      </c>
      <c r="V117" s="158">
        <f>SUM(segédtábla!X47)</f>
        <v>64</v>
      </c>
      <c r="W117" s="159"/>
      <c r="X117" s="180">
        <f>SUM(segédtábla!Z47)</f>
        <v>64</v>
      </c>
      <c r="Y117" s="159"/>
      <c r="Z117" s="159"/>
      <c r="AA117" s="159"/>
      <c r="AB117" s="150"/>
      <c r="AC117" s="189"/>
      <c r="AD117" s="159"/>
      <c r="AE117" s="159"/>
      <c r="AF117" s="159"/>
      <c r="AG117" s="238"/>
      <c r="AH117" s="184"/>
      <c r="AI117" s="148"/>
      <c r="AJ117" s="159"/>
      <c r="AK117" s="159"/>
      <c r="AL117" s="159"/>
      <c r="AM117" s="159"/>
      <c r="AN117" s="159"/>
      <c r="AO117" s="189"/>
      <c r="AP117" s="189"/>
      <c r="AQ117" s="150"/>
      <c r="AR117" s="159"/>
      <c r="AS117" s="150"/>
      <c r="AT117" s="150"/>
      <c r="AU117" s="150"/>
      <c r="AV117" s="150"/>
      <c r="AW117" s="150"/>
      <c r="AX117" s="150"/>
      <c r="AY117" s="150"/>
      <c r="AZ117" s="150"/>
      <c r="BA117" s="200">
        <f>X117</f>
        <v>64</v>
      </c>
      <c r="BB117" s="150"/>
      <c r="BC117" s="150"/>
      <c r="BD117" s="150"/>
      <c r="BE117" s="150"/>
      <c r="BF117" s="150"/>
      <c r="BG117" s="200">
        <f>X117</f>
        <v>64</v>
      </c>
      <c r="BH117" s="150"/>
      <c r="BI117" s="150"/>
      <c r="BJ117" s="159"/>
      <c r="BK117" s="159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265"/>
      <c r="CD117" s="198"/>
      <c r="CE117" s="150"/>
      <c r="CF117" s="150"/>
      <c r="CG117" s="150"/>
      <c r="CH117" s="150"/>
      <c r="CI117" s="150"/>
      <c r="CJ117" s="159"/>
      <c r="CK117" s="150"/>
      <c r="CL117" s="150"/>
      <c r="CM117" s="150"/>
      <c r="CN117" s="159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</row>
    <row r="118" spans="1:116" s="161" customFormat="1" ht="12.75" customHeight="1">
      <c r="A118" s="128"/>
      <c r="B118" s="148"/>
      <c r="C118" s="160"/>
      <c r="D118" s="150" t="s">
        <v>284</v>
      </c>
      <c r="E118" s="151"/>
      <c r="F118" s="151">
        <v>3</v>
      </c>
      <c r="G118" s="152">
        <v>2</v>
      </c>
      <c r="H118" s="153">
        <v>0</v>
      </c>
      <c r="I118" s="147" t="s">
        <v>131</v>
      </c>
      <c r="J118" s="154" t="s">
        <v>230</v>
      </c>
      <c r="K118" s="155">
        <v>26</v>
      </c>
      <c r="L118" s="156"/>
      <c r="M118" s="156"/>
      <c r="N118" s="155">
        <v>0</v>
      </c>
      <c r="O118" s="155"/>
      <c r="P118" s="155"/>
      <c r="Q118" s="157">
        <f>(CONCATENATE(segédtábla!S63))</f>
      </c>
      <c r="R118" s="157"/>
      <c r="S118" s="158">
        <f>SUM(segédtábla!U48)</f>
        <v>26</v>
      </c>
      <c r="T118" s="157" t="str">
        <f>(CONCATENATE(segédtábla!V48))</f>
        <v>1</v>
      </c>
      <c r="U118" s="157">
        <f>(CONCATENATE(segédtábla!W48))</f>
      </c>
      <c r="V118" s="158">
        <f>SUM(segédtábla!X48)</f>
        <v>26</v>
      </c>
      <c r="W118" s="159"/>
      <c r="X118" s="180">
        <f>SUM(segédtábla!Z48)</f>
        <v>26</v>
      </c>
      <c r="Y118" s="159"/>
      <c r="Z118" s="159"/>
      <c r="AA118" s="159"/>
      <c r="AB118" s="150"/>
      <c r="AC118" s="189"/>
      <c r="AD118" s="159"/>
      <c r="AE118" s="159"/>
      <c r="AF118" s="159"/>
      <c r="AG118" s="238"/>
      <c r="AH118" s="184"/>
      <c r="AI118" s="148"/>
      <c r="AJ118" s="159"/>
      <c r="AK118" s="159"/>
      <c r="AL118" s="159"/>
      <c r="AM118" s="159"/>
      <c r="AN118" s="159"/>
      <c r="AO118" s="189"/>
      <c r="AP118" s="189"/>
      <c r="AQ118" s="150"/>
      <c r="AR118" s="159"/>
      <c r="AS118" s="150"/>
      <c r="AT118" s="150"/>
      <c r="AU118" s="150"/>
      <c r="AV118" s="150"/>
      <c r="AW118" s="150"/>
      <c r="AX118" s="150"/>
      <c r="AY118" s="150"/>
      <c r="AZ118" s="150"/>
      <c r="BA118" s="200">
        <f>X118</f>
        <v>26</v>
      </c>
      <c r="BB118" s="150"/>
      <c r="BC118" s="150"/>
      <c r="BD118" s="150"/>
      <c r="BE118" s="150"/>
      <c r="BF118" s="150"/>
      <c r="BG118" s="200">
        <f>X118</f>
        <v>26</v>
      </c>
      <c r="BH118" s="150"/>
      <c r="BI118" s="150"/>
      <c r="BJ118" s="159"/>
      <c r="BK118" s="159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265"/>
      <c r="CD118" s="198"/>
      <c r="CE118" s="150"/>
      <c r="CF118" s="150"/>
      <c r="CG118" s="150"/>
      <c r="CH118" s="150"/>
      <c r="CI118" s="150"/>
      <c r="CJ118" s="159"/>
      <c r="CK118" s="150"/>
      <c r="CL118" s="150"/>
      <c r="CM118" s="150"/>
      <c r="CN118" s="159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0"/>
      <c r="DJ118" s="150"/>
      <c r="DK118" s="150"/>
      <c r="DL118" s="150"/>
    </row>
    <row r="119" spans="1:116" s="161" customFormat="1" ht="12.75" customHeight="1">
      <c r="A119" s="128">
        <v>95</v>
      </c>
      <c r="B119" s="148">
        <v>9</v>
      </c>
      <c r="C119" s="160">
        <v>12</v>
      </c>
      <c r="D119" s="150" t="s">
        <v>251</v>
      </c>
      <c r="E119" s="151">
        <v>1</v>
      </c>
      <c r="F119" s="151">
        <v>1</v>
      </c>
      <c r="G119" s="152">
        <v>0</v>
      </c>
      <c r="H119" s="153">
        <v>0</v>
      </c>
      <c r="I119" s="147" t="s">
        <v>3</v>
      </c>
      <c r="J119" s="154"/>
      <c r="K119" s="155">
        <v>24</v>
      </c>
      <c r="L119" s="156"/>
      <c r="M119" s="156"/>
      <c r="N119" s="155">
        <v>1000</v>
      </c>
      <c r="O119" s="155"/>
      <c r="P119" s="155"/>
      <c r="Q119" s="157"/>
      <c r="R119" s="157"/>
      <c r="S119" s="158">
        <v>56</v>
      </c>
      <c r="T119" s="157">
        <v>1</v>
      </c>
      <c r="U119" s="157"/>
      <c r="V119" s="158">
        <v>56</v>
      </c>
      <c r="W119" s="159"/>
      <c r="X119" s="180">
        <v>56</v>
      </c>
      <c r="Y119" s="159"/>
      <c r="Z119" s="159"/>
      <c r="AA119" s="159"/>
      <c r="AB119" s="150"/>
      <c r="AC119" s="189"/>
      <c r="AD119" s="159">
        <v>1</v>
      </c>
      <c r="AE119" s="159">
        <v>2</v>
      </c>
      <c r="AF119" s="159">
        <v>56</v>
      </c>
      <c r="AG119" s="238" t="s">
        <v>122</v>
      </c>
      <c r="AH119" s="184">
        <v>0</v>
      </c>
      <c r="AI119" s="148"/>
      <c r="AJ119" s="159"/>
      <c r="AK119" s="159"/>
      <c r="AL119" s="159"/>
      <c r="AM119" s="159"/>
      <c r="AN119" s="159"/>
      <c r="AO119" s="189"/>
      <c r="AP119" s="189"/>
      <c r="AQ119" s="150"/>
      <c r="AR119" s="159"/>
      <c r="AS119" s="150"/>
      <c r="AT119" s="150"/>
      <c r="AU119" s="150"/>
      <c r="AV119" s="150"/>
      <c r="AW119" s="150"/>
      <c r="AX119" s="150"/>
      <c r="AY119" s="150"/>
      <c r="AZ119" s="150"/>
      <c r="BA119" s="200"/>
      <c r="BB119" s="150"/>
      <c r="BC119" s="150"/>
      <c r="BD119" s="150"/>
      <c r="BE119" s="150"/>
      <c r="BF119" s="200">
        <f>X119</f>
        <v>56</v>
      </c>
      <c r="BG119" s="200"/>
      <c r="BH119" s="150"/>
      <c r="BI119" s="150"/>
      <c r="BJ119" s="159"/>
      <c r="BK119" s="159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265"/>
      <c r="CD119" s="198"/>
      <c r="CE119" s="150"/>
      <c r="CF119" s="150"/>
      <c r="CG119" s="150"/>
      <c r="CH119" s="150"/>
      <c r="CI119" s="150"/>
      <c r="CJ119" s="159"/>
      <c r="CK119" s="150"/>
      <c r="CL119" s="150"/>
      <c r="CM119" s="150"/>
      <c r="CN119" s="159"/>
      <c r="CO119" s="150"/>
      <c r="CP119" s="150"/>
      <c r="CQ119" s="150"/>
      <c r="CR119" s="150"/>
      <c r="CS119" s="150"/>
      <c r="CT119" s="150"/>
      <c r="CU119" s="150"/>
      <c r="CV119" s="150"/>
      <c r="CW119" s="150"/>
      <c r="CX119" s="150"/>
      <c r="CY119" s="150"/>
      <c r="CZ119" s="150"/>
      <c r="DA119" s="150"/>
      <c r="DB119" s="150"/>
      <c r="DC119" s="150"/>
      <c r="DD119" s="150"/>
      <c r="DE119" s="150"/>
      <c r="DF119" s="150"/>
      <c r="DG119" s="150"/>
      <c r="DH119" s="150"/>
      <c r="DI119" s="150"/>
      <c r="DJ119" s="150"/>
      <c r="DK119" s="150"/>
      <c r="DL119" s="150"/>
    </row>
    <row r="120" spans="1:116" s="273" customFormat="1" ht="12.75" customHeight="1">
      <c r="A120" s="252">
        <v>96</v>
      </c>
      <c r="B120" s="243">
        <v>9</v>
      </c>
      <c r="C120" s="253">
        <v>15</v>
      </c>
      <c r="D120" s="198" t="s">
        <v>306</v>
      </c>
      <c r="E120" s="255">
        <v>1</v>
      </c>
      <c r="F120" s="255">
        <v>1</v>
      </c>
      <c r="G120" s="276">
        <v>0</v>
      </c>
      <c r="H120" s="270">
        <v>0</v>
      </c>
      <c r="I120" s="259" t="s">
        <v>3</v>
      </c>
      <c r="J120" s="260"/>
      <c r="K120" s="261">
        <v>16</v>
      </c>
      <c r="L120" s="262"/>
      <c r="M120" s="262"/>
      <c r="N120" s="261">
        <v>0</v>
      </c>
      <c r="O120" s="261"/>
      <c r="P120" s="261"/>
      <c r="Q120" s="263"/>
      <c r="R120" s="263"/>
      <c r="S120" s="264">
        <v>24</v>
      </c>
      <c r="T120" s="263">
        <v>1</v>
      </c>
      <c r="U120" s="263"/>
      <c r="V120" s="264">
        <v>24</v>
      </c>
      <c r="W120" s="265"/>
      <c r="X120" s="266">
        <v>24</v>
      </c>
      <c r="Y120" s="265"/>
      <c r="Z120" s="265"/>
      <c r="AA120" s="265"/>
      <c r="AB120" s="198"/>
      <c r="AC120" s="267"/>
      <c r="AD120" s="265">
        <v>4</v>
      </c>
      <c r="AE120" s="265">
        <v>4</v>
      </c>
      <c r="AF120" s="265">
        <v>24</v>
      </c>
      <c r="AG120" s="268" t="s">
        <v>307</v>
      </c>
      <c r="AH120" s="269">
        <v>3</v>
      </c>
      <c r="AI120" s="243"/>
      <c r="AJ120" s="265"/>
      <c r="AK120" s="265"/>
      <c r="AL120" s="265"/>
      <c r="AM120" s="265"/>
      <c r="AN120" s="265"/>
      <c r="AO120" s="267"/>
      <c r="AP120" s="267"/>
      <c r="AQ120" s="198"/>
      <c r="AR120" s="265"/>
      <c r="AS120" s="198"/>
      <c r="AT120" s="198"/>
      <c r="AU120" s="272">
        <f>X120</f>
        <v>24</v>
      </c>
      <c r="AV120" s="198"/>
      <c r="AW120" s="198"/>
      <c r="AX120" s="198"/>
      <c r="AY120" s="198"/>
      <c r="AZ120" s="198"/>
      <c r="BA120" s="272"/>
      <c r="BB120" s="198"/>
      <c r="BC120" s="198"/>
      <c r="BD120" s="198"/>
      <c r="BE120" s="272">
        <f>X120</f>
        <v>24</v>
      </c>
      <c r="BF120" s="272"/>
      <c r="BG120" s="272"/>
      <c r="BH120" s="198"/>
      <c r="BI120" s="198"/>
      <c r="BJ120" s="265"/>
      <c r="BK120" s="265"/>
      <c r="BL120" s="198"/>
      <c r="BM120" s="198"/>
      <c r="BN120" s="198"/>
      <c r="BO120" s="198"/>
      <c r="BP120" s="198"/>
      <c r="BQ120" s="198"/>
      <c r="BR120" s="198"/>
      <c r="BS120" s="198"/>
      <c r="BT120" s="272">
        <f>X120+AH120</f>
        <v>27</v>
      </c>
      <c r="BU120" s="198"/>
      <c r="BV120" s="198"/>
      <c r="BW120" s="198"/>
      <c r="BX120" s="198"/>
      <c r="BY120" s="198"/>
      <c r="BZ120" s="198"/>
      <c r="CA120" s="198"/>
      <c r="CB120" s="198"/>
      <c r="CC120" s="265"/>
      <c r="CD120" s="198"/>
      <c r="CE120" s="198"/>
      <c r="CF120" s="198"/>
      <c r="CG120" s="198"/>
      <c r="CH120" s="198"/>
      <c r="CI120" s="198"/>
      <c r="CJ120" s="265"/>
      <c r="CK120" s="198"/>
      <c r="CL120" s="198"/>
      <c r="CM120" s="198"/>
      <c r="CN120" s="265"/>
      <c r="CO120" s="198"/>
      <c r="CP120" s="198"/>
      <c r="CQ120" s="198"/>
      <c r="CR120" s="198"/>
      <c r="CS120" s="272">
        <f>X120</f>
        <v>24</v>
      </c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</row>
    <row r="121" spans="1:116" s="161" customFormat="1" ht="12.75" customHeight="1">
      <c r="A121" s="128">
        <v>97</v>
      </c>
      <c r="B121" s="148">
        <v>9</v>
      </c>
      <c r="C121" s="160">
        <v>16</v>
      </c>
      <c r="D121" s="150" t="s">
        <v>250</v>
      </c>
      <c r="E121" s="151">
        <v>1</v>
      </c>
      <c r="F121" s="151">
        <v>3</v>
      </c>
      <c r="G121" s="152">
        <v>1</v>
      </c>
      <c r="H121" s="153">
        <v>0</v>
      </c>
      <c r="I121" s="147" t="s">
        <v>131</v>
      </c>
      <c r="J121" s="154" t="s">
        <v>132</v>
      </c>
      <c r="K121" s="155">
        <v>82</v>
      </c>
      <c r="L121" s="156"/>
      <c r="M121" s="156"/>
      <c r="N121" s="155">
        <v>500</v>
      </c>
      <c r="O121" s="155"/>
      <c r="P121" s="155"/>
      <c r="Q121" s="157"/>
      <c r="R121" s="157"/>
      <c r="S121" s="158">
        <v>51</v>
      </c>
      <c r="T121" s="157">
        <v>1</v>
      </c>
      <c r="U121" s="157"/>
      <c r="V121" s="158">
        <v>51</v>
      </c>
      <c r="W121" s="159"/>
      <c r="X121" s="180">
        <v>51</v>
      </c>
      <c r="Y121" s="159"/>
      <c r="Z121" s="159"/>
      <c r="AA121" s="159"/>
      <c r="AB121" s="150"/>
      <c r="AC121" s="189"/>
      <c r="AD121" s="159">
        <v>4</v>
      </c>
      <c r="AE121" s="159">
        <v>4</v>
      </c>
      <c r="AF121" s="159">
        <v>47</v>
      </c>
      <c r="AG121" s="238" t="s">
        <v>122</v>
      </c>
      <c r="AH121" s="184">
        <v>5</v>
      </c>
      <c r="AI121" s="148"/>
      <c r="AJ121" s="159"/>
      <c r="AK121" s="159"/>
      <c r="AL121" s="159"/>
      <c r="AM121" s="159"/>
      <c r="AN121" s="159"/>
      <c r="AO121" s="189"/>
      <c r="AP121" s="189"/>
      <c r="AQ121" s="150"/>
      <c r="AR121" s="159"/>
      <c r="AS121" s="150"/>
      <c r="AT121" s="150"/>
      <c r="AU121" s="150"/>
      <c r="AV121" s="150"/>
      <c r="AW121" s="150"/>
      <c r="AX121" s="150"/>
      <c r="AY121" s="150"/>
      <c r="AZ121" s="150"/>
      <c r="BA121" s="200">
        <f>X121</f>
        <v>51</v>
      </c>
      <c r="BB121" s="150"/>
      <c r="BC121" s="150"/>
      <c r="BD121" s="150"/>
      <c r="BE121" s="150"/>
      <c r="BF121" s="200">
        <f>X121+AH121</f>
        <v>56</v>
      </c>
      <c r="BG121" s="200">
        <f>X121</f>
        <v>51</v>
      </c>
      <c r="BH121" s="150"/>
      <c r="BI121" s="150"/>
      <c r="BJ121" s="159"/>
      <c r="BK121" s="159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271">
        <f>X121</f>
        <v>51</v>
      </c>
      <c r="CD121" s="198"/>
      <c r="CE121" s="150"/>
      <c r="CF121" s="150"/>
      <c r="CG121" s="150"/>
      <c r="CH121" s="150"/>
      <c r="CI121" s="150"/>
      <c r="CJ121" s="159"/>
      <c r="CK121" s="150"/>
      <c r="CL121" s="150"/>
      <c r="CM121" s="150"/>
      <c r="CN121" s="159"/>
      <c r="CO121" s="150"/>
      <c r="CP121" s="150"/>
      <c r="CQ121" s="150"/>
      <c r="CR121" s="150"/>
      <c r="CS121" s="150"/>
      <c r="CT121" s="150"/>
      <c r="CU121" s="150"/>
      <c r="CV121" s="150"/>
      <c r="CW121" s="150"/>
      <c r="CX121" s="150"/>
      <c r="CY121" s="150"/>
      <c r="CZ121" s="150"/>
      <c r="DA121" s="150"/>
      <c r="DB121" s="150"/>
      <c r="DC121" s="150"/>
      <c r="DD121" s="150"/>
      <c r="DE121" s="150"/>
      <c r="DF121" s="150"/>
      <c r="DG121" s="150"/>
      <c r="DH121" s="150"/>
      <c r="DI121" s="150"/>
      <c r="DJ121" s="150"/>
      <c r="DK121" s="150"/>
      <c r="DL121" s="150"/>
    </row>
    <row r="122" spans="1:116" s="161" customFormat="1" ht="12.75" customHeight="1">
      <c r="A122" s="128">
        <v>98</v>
      </c>
      <c r="B122" s="148">
        <v>9</v>
      </c>
      <c r="C122" s="160">
        <v>21</v>
      </c>
      <c r="D122" s="150" t="s">
        <v>279</v>
      </c>
      <c r="E122" s="151">
        <v>1</v>
      </c>
      <c r="F122" s="151">
        <v>1</v>
      </c>
      <c r="G122" s="152">
        <v>0</v>
      </c>
      <c r="H122" s="153">
        <v>0</v>
      </c>
      <c r="I122" s="147" t="s">
        <v>3</v>
      </c>
      <c r="J122" s="154"/>
      <c r="K122" s="155">
        <v>30</v>
      </c>
      <c r="L122" s="156"/>
      <c r="M122" s="156"/>
      <c r="N122" s="155">
        <v>700</v>
      </c>
      <c r="O122" s="155"/>
      <c r="P122" s="155"/>
      <c r="Q122" s="157"/>
      <c r="R122" s="157"/>
      <c r="S122" s="158">
        <v>59</v>
      </c>
      <c r="T122" s="157">
        <v>1</v>
      </c>
      <c r="U122" s="157"/>
      <c r="V122" s="158">
        <v>59</v>
      </c>
      <c r="W122" s="159"/>
      <c r="X122" s="180">
        <v>59</v>
      </c>
      <c r="Y122" s="159"/>
      <c r="Z122" s="159"/>
      <c r="AA122" s="159"/>
      <c r="AB122" s="150"/>
      <c r="AC122" s="189"/>
      <c r="AD122" s="159">
        <v>1</v>
      </c>
      <c r="AE122" s="159">
        <v>2</v>
      </c>
      <c r="AF122" s="159">
        <v>59</v>
      </c>
      <c r="AG122" s="238" t="s">
        <v>122</v>
      </c>
      <c r="AH122" s="184">
        <v>0</v>
      </c>
      <c r="AI122" s="148"/>
      <c r="AJ122" s="159"/>
      <c r="AK122" s="159"/>
      <c r="AL122" s="159"/>
      <c r="AM122" s="159"/>
      <c r="AN122" s="159"/>
      <c r="AO122" s="189"/>
      <c r="AP122" s="189"/>
      <c r="AQ122" s="150"/>
      <c r="AR122" s="159"/>
      <c r="AS122" s="150"/>
      <c r="AT122" s="150"/>
      <c r="AU122" s="150"/>
      <c r="AV122" s="150"/>
      <c r="AW122" s="150"/>
      <c r="AX122" s="150"/>
      <c r="AY122" s="150"/>
      <c r="AZ122" s="150"/>
      <c r="BA122" s="200"/>
      <c r="BB122" s="150"/>
      <c r="BC122" s="150"/>
      <c r="BD122" s="150"/>
      <c r="BE122" s="150"/>
      <c r="BF122" s="200">
        <f>X122</f>
        <v>59</v>
      </c>
      <c r="BG122" s="200"/>
      <c r="BH122" s="150"/>
      <c r="BI122" s="150"/>
      <c r="BJ122" s="159"/>
      <c r="BK122" s="159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271"/>
      <c r="CD122" s="198"/>
      <c r="CE122" s="150"/>
      <c r="CF122" s="150"/>
      <c r="CG122" s="150"/>
      <c r="CH122" s="150"/>
      <c r="CI122" s="150"/>
      <c r="CJ122" s="159"/>
      <c r="CK122" s="150"/>
      <c r="CL122" s="150"/>
      <c r="CM122" s="150"/>
      <c r="CN122" s="159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  <c r="CZ122" s="150"/>
      <c r="DA122" s="150"/>
      <c r="DB122" s="150"/>
      <c r="DC122" s="150"/>
      <c r="DD122" s="150"/>
      <c r="DE122" s="150"/>
      <c r="DF122" s="150"/>
      <c r="DG122" s="150"/>
      <c r="DH122" s="150"/>
      <c r="DI122" s="150"/>
      <c r="DJ122" s="150"/>
      <c r="DK122" s="150"/>
      <c r="DL122" s="150"/>
    </row>
    <row r="123" spans="1:116" s="161" customFormat="1" ht="12.75" customHeight="1">
      <c r="A123" s="128">
        <v>99</v>
      </c>
      <c r="B123" s="148">
        <v>9</v>
      </c>
      <c r="C123" s="160">
        <v>22</v>
      </c>
      <c r="D123" s="150" t="s">
        <v>258</v>
      </c>
      <c r="E123" s="151">
        <v>1</v>
      </c>
      <c r="F123" s="151">
        <v>1</v>
      </c>
      <c r="G123" s="152">
        <v>1</v>
      </c>
      <c r="H123" s="153">
        <v>0</v>
      </c>
      <c r="I123" s="147" t="s">
        <v>3</v>
      </c>
      <c r="J123" s="154" t="s">
        <v>6</v>
      </c>
      <c r="K123" s="155">
        <v>32.5</v>
      </c>
      <c r="L123" s="156"/>
      <c r="M123" s="156"/>
      <c r="N123" s="155">
        <v>871</v>
      </c>
      <c r="O123" s="155"/>
      <c r="P123" s="155"/>
      <c r="Q123" s="157"/>
      <c r="R123" s="157"/>
      <c r="S123" s="158">
        <v>66</v>
      </c>
      <c r="T123" s="157"/>
      <c r="U123" s="157">
        <v>1.3</v>
      </c>
      <c r="V123" s="158">
        <v>86.02</v>
      </c>
      <c r="W123" s="159"/>
      <c r="X123" s="180">
        <v>86</v>
      </c>
      <c r="Y123" s="159"/>
      <c r="Z123" s="159"/>
      <c r="AA123" s="159"/>
      <c r="AB123" s="150"/>
      <c r="AC123" s="189"/>
      <c r="AD123" s="159">
        <v>2</v>
      </c>
      <c r="AE123" s="159">
        <v>3</v>
      </c>
      <c r="AF123" s="159">
        <v>66</v>
      </c>
      <c r="AG123" s="238" t="s">
        <v>211</v>
      </c>
      <c r="AH123" s="184">
        <v>0</v>
      </c>
      <c r="AI123" s="148"/>
      <c r="AJ123" s="159"/>
      <c r="AK123" s="159"/>
      <c r="AL123" s="159"/>
      <c r="AM123" s="159"/>
      <c r="AN123" s="159"/>
      <c r="AO123" s="189"/>
      <c r="AP123" s="189"/>
      <c r="AQ123" s="150"/>
      <c r="AR123" s="159"/>
      <c r="AS123" s="150"/>
      <c r="AT123" s="150"/>
      <c r="AU123" s="150"/>
      <c r="AV123" s="150"/>
      <c r="AW123" s="150"/>
      <c r="AX123" s="150"/>
      <c r="AY123" s="150"/>
      <c r="AZ123" s="150"/>
      <c r="BA123" s="200">
        <f>X123</f>
        <v>86</v>
      </c>
      <c r="BB123" s="150"/>
      <c r="BC123" s="150"/>
      <c r="BD123" s="150"/>
      <c r="BE123" s="150"/>
      <c r="BF123" s="200">
        <f>X123</f>
        <v>86</v>
      </c>
      <c r="BG123" s="200"/>
      <c r="BH123" s="150"/>
      <c r="BI123" s="150"/>
      <c r="BJ123" s="159"/>
      <c r="BK123" s="159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271"/>
      <c r="CD123" s="198"/>
      <c r="CE123" s="150"/>
      <c r="CF123" s="150"/>
      <c r="CG123" s="150"/>
      <c r="CH123" s="150"/>
      <c r="CI123" s="150"/>
      <c r="CJ123" s="159"/>
      <c r="CK123" s="150"/>
      <c r="CL123" s="150"/>
      <c r="CM123" s="150"/>
      <c r="CN123" s="159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0"/>
      <c r="DJ123" s="150"/>
      <c r="DK123" s="150"/>
      <c r="DL123" s="150"/>
    </row>
    <row r="124" spans="1:116" s="161" customFormat="1" ht="12.75" customHeight="1">
      <c r="A124" s="128">
        <v>100</v>
      </c>
      <c r="B124" s="148">
        <v>9</v>
      </c>
      <c r="C124" s="160">
        <v>23</v>
      </c>
      <c r="D124" s="150" t="s">
        <v>278</v>
      </c>
      <c r="E124" s="151">
        <v>1</v>
      </c>
      <c r="F124" s="151">
        <v>1</v>
      </c>
      <c r="G124" s="152">
        <v>0</v>
      </c>
      <c r="H124" s="153">
        <v>0</v>
      </c>
      <c r="I124" s="147" t="s">
        <v>3</v>
      </c>
      <c r="J124" s="154">
        <f>CONCATENATE(segédtábla!I64,"",segédtábla!J64)</f>
      </c>
      <c r="K124" s="155">
        <v>8</v>
      </c>
      <c r="L124" s="156"/>
      <c r="M124" s="156"/>
      <c r="N124" s="155">
        <v>300</v>
      </c>
      <c r="O124" s="155"/>
      <c r="P124" s="155"/>
      <c r="Q124" s="157">
        <f>(CONCATENATE(segédtábla!S64))</f>
      </c>
      <c r="R124" s="157"/>
      <c r="S124" s="158">
        <f>SUM(segédtábla!U49)</f>
        <v>18</v>
      </c>
      <c r="T124" s="157" t="str">
        <f>(CONCATENATE(segédtábla!V49))</f>
        <v>1</v>
      </c>
      <c r="U124" s="157">
        <f>(CONCATENATE(segédtábla!W49))</f>
      </c>
      <c r="V124" s="158">
        <f>SUM(segédtábla!X49)</f>
        <v>18</v>
      </c>
      <c r="W124" s="159"/>
      <c r="X124" s="180">
        <f>SUM(segédtábla!Z49)</f>
        <v>18</v>
      </c>
      <c r="Y124" s="159"/>
      <c r="Z124" s="159"/>
      <c r="AA124" s="159"/>
      <c r="AB124" s="150"/>
      <c r="AC124" s="189"/>
      <c r="AD124" s="159">
        <v>2</v>
      </c>
      <c r="AE124" s="159">
        <v>3</v>
      </c>
      <c r="AF124" s="159">
        <v>0</v>
      </c>
      <c r="AG124" s="238" t="s">
        <v>118</v>
      </c>
      <c r="AH124" s="184">
        <v>0</v>
      </c>
      <c r="AI124" s="148"/>
      <c r="AJ124" s="159"/>
      <c r="AK124" s="159"/>
      <c r="AL124" s="159"/>
      <c r="AM124" s="248">
        <f>X124</f>
        <v>18</v>
      </c>
      <c r="AN124" s="159"/>
      <c r="AO124" s="189"/>
      <c r="AP124" s="189"/>
      <c r="AQ124" s="150"/>
      <c r="AR124" s="248">
        <f>X124</f>
        <v>18</v>
      </c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9"/>
      <c r="BK124" s="159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265"/>
      <c r="CD124" s="198"/>
      <c r="CE124" s="150"/>
      <c r="CF124" s="150"/>
      <c r="CG124" s="150"/>
      <c r="CH124" s="150"/>
      <c r="CI124" s="150"/>
      <c r="CJ124" s="159"/>
      <c r="CK124" s="150"/>
      <c r="CL124" s="150"/>
      <c r="CM124" s="150"/>
      <c r="CN124" s="159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</row>
    <row r="125" spans="1:116" s="161" customFormat="1" ht="12.75" customHeight="1">
      <c r="A125" s="128">
        <v>101</v>
      </c>
      <c r="B125" s="148">
        <v>9</v>
      </c>
      <c r="C125" s="160">
        <v>26</v>
      </c>
      <c r="D125" s="150" t="s">
        <v>280</v>
      </c>
      <c r="E125" s="151">
        <v>1</v>
      </c>
      <c r="F125" s="151">
        <v>3</v>
      </c>
      <c r="G125" s="152">
        <v>1</v>
      </c>
      <c r="H125" s="153">
        <v>0</v>
      </c>
      <c r="I125" s="147" t="s">
        <v>131</v>
      </c>
      <c r="J125" s="154" t="s">
        <v>132</v>
      </c>
      <c r="K125" s="155">
        <v>110</v>
      </c>
      <c r="L125" s="156"/>
      <c r="M125" s="156"/>
      <c r="N125" s="155">
        <v>300</v>
      </c>
      <c r="O125" s="155"/>
      <c r="P125" s="155"/>
      <c r="Q125" s="157">
        <f>(CONCATENATE(segédtábla!S65))</f>
      </c>
      <c r="R125" s="157"/>
      <c r="S125" s="158">
        <f>SUM(segédtábla!U50)</f>
        <v>61</v>
      </c>
      <c r="T125" s="157" t="str">
        <f>(CONCATENATE(segédtábla!V50))</f>
        <v>1</v>
      </c>
      <c r="U125" s="157">
        <f>(CONCATENATE(segédtábla!W50))</f>
      </c>
      <c r="V125" s="158">
        <f>SUM(segédtábla!X50)</f>
        <v>61</v>
      </c>
      <c r="W125" s="159"/>
      <c r="X125" s="180">
        <f>SUM(segédtábla!Z50)</f>
        <v>61</v>
      </c>
      <c r="Y125" s="159"/>
      <c r="Z125" s="159"/>
      <c r="AA125" s="159"/>
      <c r="AB125" s="150"/>
      <c r="AC125" s="189"/>
      <c r="AD125" s="159">
        <v>1</v>
      </c>
      <c r="AE125" s="159">
        <v>2</v>
      </c>
      <c r="AF125" s="159">
        <v>58</v>
      </c>
      <c r="AG125" s="238" t="s">
        <v>122</v>
      </c>
      <c r="AH125" s="184">
        <v>0</v>
      </c>
      <c r="AI125" s="148"/>
      <c r="AJ125" s="159"/>
      <c r="AK125" s="159"/>
      <c r="AL125" s="159"/>
      <c r="AM125" s="159"/>
      <c r="AN125" s="159"/>
      <c r="AO125" s="189"/>
      <c r="AP125" s="189"/>
      <c r="AQ125" s="150"/>
      <c r="AR125" s="159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200">
        <f>X125</f>
        <v>61</v>
      </c>
      <c r="BG125" s="150"/>
      <c r="BH125" s="150"/>
      <c r="BI125" s="150"/>
      <c r="BJ125" s="159"/>
      <c r="BK125" s="159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265"/>
      <c r="CD125" s="198"/>
      <c r="CE125" s="150"/>
      <c r="CF125" s="150"/>
      <c r="CG125" s="150"/>
      <c r="CH125" s="150"/>
      <c r="CI125" s="150"/>
      <c r="CJ125" s="159"/>
      <c r="CK125" s="150"/>
      <c r="CL125" s="150"/>
      <c r="CM125" s="150"/>
      <c r="CN125" s="159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0"/>
      <c r="DJ125" s="150"/>
      <c r="DK125" s="150"/>
      <c r="DL125" s="150"/>
    </row>
    <row r="126" spans="1:116" s="161" customFormat="1" ht="12.75" customHeight="1">
      <c r="A126" s="128">
        <v>102</v>
      </c>
      <c r="B126" s="148">
        <v>9</v>
      </c>
      <c r="C126" s="160">
        <v>30</v>
      </c>
      <c r="D126" s="150" t="s">
        <v>281</v>
      </c>
      <c r="E126" s="151">
        <v>1</v>
      </c>
      <c r="F126" s="151">
        <v>1</v>
      </c>
      <c r="G126" s="152">
        <v>1</v>
      </c>
      <c r="H126" s="153">
        <v>0</v>
      </c>
      <c r="I126" s="147" t="s">
        <v>3</v>
      </c>
      <c r="J126" s="154" t="s">
        <v>6</v>
      </c>
      <c r="K126" s="155">
        <v>21.4</v>
      </c>
      <c r="L126" s="156"/>
      <c r="M126" s="156"/>
      <c r="N126" s="155">
        <v>800</v>
      </c>
      <c r="O126" s="155"/>
      <c r="P126" s="155"/>
      <c r="Q126" s="157"/>
      <c r="R126" s="157"/>
      <c r="S126" s="158">
        <v>48.1</v>
      </c>
      <c r="T126" s="157"/>
      <c r="U126" s="157">
        <v>1.2</v>
      </c>
      <c r="V126" s="158">
        <v>57.72</v>
      </c>
      <c r="W126" s="159"/>
      <c r="X126" s="180">
        <v>57.7</v>
      </c>
      <c r="Y126" s="159"/>
      <c r="Z126" s="159"/>
      <c r="AA126" s="159"/>
      <c r="AB126" s="150"/>
      <c r="AC126" s="189"/>
      <c r="AD126" s="159">
        <v>2</v>
      </c>
      <c r="AE126" s="159">
        <v>2</v>
      </c>
      <c r="AF126" s="159">
        <v>48</v>
      </c>
      <c r="AG126" s="238" t="s">
        <v>211</v>
      </c>
      <c r="AH126" s="184">
        <v>0</v>
      </c>
      <c r="AI126" s="148"/>
      <c r="AJ126" s="159"/>
      <c r="AK126" s="159"/>
      <c r="AL126" s="159"/>
      <c r="AM126" s="159"/>
      <c r="AN126" s="159"/>
      <c r="AO126" s="189"/>
      <c r="AP126" s="189"/>
      <c r="AQ126" s="150"/>
      <c r="AR126" s="159"/>
      <c r="AS126" s="150"/>
      <c r="AT126" s="150"/>
      <c r="AU126" s="150"/>
      <c r="AV126" s="150"/>
      <c r="AW126" s="150"/>
      <c r="AX126" s="150"/>
      <c r="AY126" s="150"/>
      <c r="AZ126" s="150"/>
      <c r="BA126" s="200">
        <f>X126</f>
        <v>57.7</v>
      </c>
      <c r="BB126" s="150"/>
      <c r="BC126" s="150"/>
      <c r="BD126" s="150"/>
      <c r="BE126" s="150"/>
      <c r="BF126" s="200">
        <f>X126</f>
        <v>57.7</v>
      </c>
      <c r="BG126" s="150"/>
      <c r="BH126" s="150"/>
      <c r="BI126" s="150"/>
      <c r="BJ126" s="159"/>
      <c r="BK126" s="159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265"/>
      <c r="CD126" s="198"/>
      <c r="CE126" s="150"/>
      <c r="CF126" s="150"/>
      <c r="CG126" s="150"/>
      <c r="CH126" s="150"/>
      <c r="CI126" s="150"/>
      <c r="CJ126" s="159"/>
      <c r="CK126" s="150"/>
      <c r="CL126" s="150"/>
      <c r="CM126" s="150"/>
      <c r="CN126" s="159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0"/>
      <c r="DJ126" s="150"/>
      <c r="DK126" s="150"/>
      <c r="DL126" s="150"/>
    </row>
    <row r="127" spans="1:116" s="161" customFormat="1" ht="12.75" customHeight="1">
      <c r="A127" s="128">
        <v>103</v>
      </c>
      <c r="B127" s="148">
        <v>10</v>
      </c>
      <c r="C127" s="160">
        <v>3</v>
      </c>
      <c r="D127" s="150" t="s">
        <v>295</v>
      </c>
      <c r="E127" s="151">
        <v>1</v>
      </c>
      <c r="F127" s="151">
        <v>1</v>
      </c>
      <c r="G127" s="152">
        <v>0</v>
      </c>
      <c r="H127" s="153">
        <v>0</v>
      </c>
      <c r="I127" s="147" t="s">
        <v>3</v>
      </c>
      <c r="J127" s="154"/>
      <c r="K127" s="155">
        <v>24</v>
      </c>
      <c r="L127" s="156"/>
      <c r="M127" s="156"/>
      <c r="N127" s="155">
        <v>800</v>
      </c>
      <c r="O127" s="155"/>
      <c r="P127" s="155"/>
      <c r="Q127" s="157"/>
      <c r="R127" s="157"/>
      <c r="S127" s="158">
        <v>52</v>
      </c>
      <c r="T127" s="157">
        <v>1</v>
      </c>
      <c r="U127" s="157"/>
      <c r="V127" s="158">
        <v>52</v>
      </c>
      <c r="W127" s="159"/>
      <c r="X127" s="180">
        <v>52</v>
      </c>
      <c r="Y127" s="159"/>
      <c r="Z127" s="159"/>
      <c r="AA127" s="159"/>
      <c r="AB127" s="150"/>
      <c r="AC127" s="189"/>
      <c r="AD127" s="159">
        <v>1</v>
      </c>
      <c r="AE127" s="159">
        <v>2</v>
      </c>
      <c r="AF127" s="159">
        <v>52</v>
      </c>
      <c r="AG127" s="238" t="s">
        <v>122</v>
      </c>
      <c r="AH127" s="184">
        <v>0</v>
      </c>
      <c r="AI127" s="148"/>
      <c r="AJ127" s="159"/>
      <c r="AK127" s="159"/>
      <c r="AL127" s="159"/>
      <c r="AM127" s="159"/>
      <c r="AN127" s="159"/>
      <c r="AO127" s="189"/>
      <c r="AP127" s="189"/>
      <c r="AQ127" s="150"/>
      <c r="AR127" s="159"/>
      <c r="AS127" s="150"/>
      <c r="AT127" s="150"/>
      <c r="AU127" s="150"/>
      <c r="AV127" s="150"/>
      <c r="AW127" s="150"/>
      <c r="AX127" s="150"/>
      <c r="AY127" s="150"/>
      <c r="AZ127" s="150"/>
      <c r="BA127" s="200"/>
      <c r="BB127" s="150"/>
      <c r="BC127" s="150"/>
      <c r="BD127" s="150"/>
      <c r="BE127" s="150"/>
      <c r="BF127" s="200">
        <f>X127</f>
        <v>52</v>
      </c>
      <c r="BG127" s="150"/>
      <c r="BH127" s="150"/>
      <c r="BI127" s="150"/>
      <c r="BJ127" s="159"/>
      <c r="BK127" s="159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265"/>
      <c r="CD127" s="198"/>
      <c r="CE127" s="150"/>
      <c r="CF127" s="150"/>
      <c r="CG127" s="150"/>
      <c r="CH127" s="150"/>
      <c r="CI127" s="150"/>
      <c r="CJ127" s="159"/>
      <c r="CK127" s="150"/>
      <c r="CL127" s="150"/>
      <c r="CM127" s="150"/>
      <c r="CN127" s="159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</row>
    <row r="128" spans="1:116" s="273" customFormat="1" ht="12.75" customHeight="1">
      <c r="A128" s="252">
        <v>104</v>
      </c>
      <c r="B128" s="243">
        <v>10</v>
      </c>
      <c r="C128" s="253" t="s">
        <v>285</v>
      </c>
      <c r="D128" s="198" t="s">
        <v>288</v>
      </c>
      <c r="E128" s="255">
        <v>3</v>
      </c>
      <c r="F128" s="255">
        <v>1</v>
      </c>
      <c r="G128" s="276">
        <v>0</v>
      </c>
      <c r="H128" s="270">
        <v>2</v>
      </c>
      <c r="I128" s="259" t="s">
        <v>3</v>
      </c>
      <c r="J128" s="260" t="s">
        <v>290</v>
      </c>
      <c r="K128" s="261">
        <v>20</v>
      </c>
      <c r="L128" s="262"/>
      <c r="M128" s="262"/>
      <c r="N128" s="261">
        <v>1000</v>
      </c>
      <c r="O128" s="261"/>
      <c r="P128" s="261"/>
      <c r="Q128" s="263">
        <f>(CONCATENATE(segédtábla!S66))</f>
      </c>
      <c r="R128" s="263"/>
      <c r="S128" s="264">
        <f>SUM(segédtábla!U51)</f>
        <v>80</v>
      </c>
      <c r="T128" s="263" t="str">
        <f>(CONCATENATE(segédtábla!V51))</f>
        <v>1</v>
      </c>
      <c r="U128" s="263">
        <f>(CONCATENATE(segédtábla!W51))</f>
      </c>
      <c r="V128" s="264">
        <f>SUM(segédtábla!X51)</f>
        <v>80</v>
      </c>
      <c r="W128" s="265">
        <v>3</v>
      </c>
      <c r="X128" s="266">
        <f>SUM(segédtábla!Z51)</f>
        <v>83</v>
      </c>
      <c r="Y128" s="265"/>
      <c r="Z128" s="265"/>
      <c r="AA128" s="265"/>
      <c r="AB128" s="198"/>
      <c r="AC128" s="267"/>
      <c r="AD128" s="265">
        <v>2</v>
      </c>
      <c r="AE128" s="265">
        <v>4</v>
      </c>
      <c r="AF128" s="265">
        <v>117</v>
      </c>
      <c r="AG128" s="268" t="s">
        <v>118</v>
      </c>
      <c r="AH128" s="269">
        <v>9</v>
      </c>
      <c r="AI128" s="243"/>
      <c r="AJ128" s="265"/>
      <c r="AK128" s="265"/>
      <c r="AL128" s="265"/>
      <c r="AM128" s="271">
        <f>X128</f>
        <v>83</v>
      </c>
      <c r="AN128" s="265"/>
      <c r="AO128" s="267"/>
      <c r="AP128" s="267"/>
      <c r="AQ128" s="198"/>
      <c r="AR128" s="271">
        <f>X128+AH128</f>
        <v>92</v>
      </c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265"/>
      <c r="BK128" s="265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265"/>
      <c r="CD128" s="198"/>
      <c r="CE128" s="198"/>
      <c r="CF128" s="198"/>
      <c r="CG128" s="198"/>
      <c r="CH128" s="198"/>
      <c r="CI128" s="198"/>
      <c r="CJ128" s="265"/>
      <c r="CK128" s="198"/>
      <c r="CL128" s="198"/>
      <c r="CM128" s="198"/>
      <c r="CN128" s="265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</row>
    <row r="129" spans="1:116" s="273" customFormat="1" ht="12.75" customHeight="1">
      <c r="A129" s="252"/>
      <c r="B129" s="243"/>
      <c r="C129" s="253">
        <v>-7</v>
      </c>
      <c r="D129" s="198" t="s">
        <v>289</v>
      </c>
      <c r="E129" s="255"/>
      <c r="F129" s="255">
        <v>1</v>
      </c>
      <c r="G129" s="276">
        <v>0</v>
      </c>
      <c r="H129" s="270">
        <v>0</v>
      </c>
      <c r="I129" s="259" t="s">
        <v>3</v>
      </c>
      <c r="J129" s="260"/>
      <c r="K129" s="261">
        <v>12</v>
      </c>
      <c r="L129" s="262"/>
      <c r="M129" s="262"/>
      <c r="N129" s="261">
        <v>800</v>
      </c>
      <c r="O129" s="261"/>
      <c r="P129" s="261"/>
      <c r="Q129" s="263"/>
      <c r="R129" s="263"/>
      <c r="S129" s="264">
        <v>34</v>
      </c>
      <c r="T129" s="263">
        <v>1</v>
      </c>
      <c r="U129" s="263"/>
      <c r="V129" s="264">
        <v>34</v>
      </c>
      <c r="W129" s="265"/>
      <c r="X129" s="266">
        <v>34</v>
      </c>
      <c r="Y129" s="265"/>
      <c r="Z129" s="265"/>
      <c r="AA129" s="265"/>
      <c r="AB129" s="198"/>
      <c r="AC129" s="267"/>
      <c r="AD129" s="265"/>
      <c r="AE129" s="265"/>
      <c r="AF129" s="265"/>
      <c r="AG129" s="268"/>
      <c r="AH129" s="269"/>
      <c r="AI129" s="243"/>
      <c r="AJ129" s="265"/>
      <c r="AK129" s="265"/>
      <c r="AL129" s="265"/>
      <c r="AM129" s="271">
        <f>X129</f>
        <v>34</v>
      </c>
      <c r="AN129" s="265"/>
      <c r="AO129" s="267"/>
      <c r="AP129" s="267"/>
      <c r="AQ129" s="198"/>
      <c r="AR129" s="271">
        <f>X129</f>
        <v>34</v>
      </c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265"/>
      <c r="BK129" s="265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265"/>
      <c r="CD129" s="198"/>
      <c r="CE129" s="198"/>
      <c r="CF129" s="198"/>
      <c r="CG129" s="198"/>
      <c r="CH129" s="198"/>
      <c r="CI129" s="198"/>
      <c r="CJ129" s="265"/>
      <c r="CK129" s="198"/>
      <c r="CL129" s="198"/>
      <c r="CM129" s="198"/>
      <c r="CN129" s="265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</row>
    <row r="130" spans="1:116" s="161" customFormat="1" ht="12.75" customHeight="1">
      <c r="A130" s="128">
        <v>105</v>
      </c>
      <c r="B130" s="148">
        <v>10</v>
      </c>
      <c r="C130" s="160">
        <v>7</v>
      </c>
      <c r="D130" s="150" t="s">
        <v>296</v>
      </c>
      <c r="E130" s="151">
        <v>1</v>
      </c>
      <c r="F130" s="151">
        <v>1</v>
      </c>
      <c r="G130" s="152">
        <v>1</v>
      </c>
      <c r="H130" s="153">
        <v>0</v>
      </c>
      <c r="I130" s="147" t="s">
        <v>3</v>
      </c>
      <c r="J130" s="154" t="s">
        <v>6</v>
      </c>
      <c r="K130" s="155">
        <v>23.5</v>
      </c>
      <c r="L130" s="156"/>
      <c r="M130" s="156"/>
      <c r="N130" s="155">
        <v>1020</v>
      </c>
      <c r="O130" s="155"/>
      <c r="P130" s="155"/>
      <c r="Q130" s="157"/>
      <c r="R130" s="157"/>
      <c r="S130" s="158">
        <v>55.65</v>
      </c>
      <c r="T130" s="157"/>
      <c r="U130" s="157">
        <v>1.2</v>
      </c>
      <c r="V130" s="158">
        <v>66.78</v>
      </c>
      <c r="W130" s="159"/>
      <c r="X130" s="180">
        <v>66.8</v>
      </c>
      <c r="Y130" s="159"/>
      <c r="Z130" s="159"/>
      <c r="AA130" s="159"/>
      <c r="AB130" s="150"/>
      <c r="AC130" s="189"/>
      <c r="AD130" s="159">
        <v>1</v>
      </c>
      <c r="AE130" s="159">
        <v>2</v>
      </c>
      <c r="AF130" s="159">
        <v>55.5</v>
      </c>
      <c r="AG130" s="238" t="s">
        <v>122</v>
      </c>
      <c r="AH130" s="184">
        <v>0</v>
      </c>
      <c r="AI130" s="148"/>
      <c r="AJ130" s="159"/>
      <c r="AK130" s="159"/>
      <c r="AL130" s="159"/>
      <c r="AM130" s="248"/>
      <c r="AN130" s="159"/>
      <c r="AO130" s="189"/>
      <c r="AP130" s="189"/>
      <c r="AQ130" s="150"/>
      <c r="AR130" s="248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200">
        <f>X130</f>
        <v>66.8</v>
      </c>
      <c r="BG130" s="150"/>
      <c r="BH130" s="150"/>
      <c r="BI130" s="150"/>
      <c r="BJ130" s="159"/>
      <c r="BK130" s="159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265"/>
      <c r="CD130" s="198"/>
      <c r="CE130" s="150"/>
      <c r="CF130" s="150"/>
      <c r="CG130" s="150"/>
      <c r="CH130" s="150"/>
      <c r="CI130" s="150"/>
      <c r="CJ130" s="159"/>
      <c r="CK130" s="150"/>
      <c r="CL130" s="150"/>
      <c r="CM130" s="150"/>
      <c r="CN130" s="159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</row>
    <row r="131" spans="1:116" s="273" customFormat="1" ht="12.75" customHeight="1">
      <c r="A131" s="252">
        <v>106</v>
      </c>
      <c r="B131" s="243">
        <v>10</v>
      </c>
      <c r="C131" s="253">
        <v>7</v>
      </c>
      <c r="D131" s="198" t="s">
        <v>308</v>
      </c>
      <c r="E131" s="255">
        <v>1</v>
      </c>
      <c r="F131" s="255">
        <v>1</v>
      </c>
      <c r="G131" s="276">
        <v>0</v>
      </c>
      <c r="H131" s="270">
        <v>0</v>
      </c>
      <c r="I131" s="259" t="s">
        <v>3</v>
      </c>
      <c r="J131" s="260"/>
      <c r="K131" s="261">
        <v>17</v>
      </c>
      <c r="L131" s="262"/>
      <c r="M131" s="262"/>
      <c r="N131" s="261">
        <v>300</v>
      </c>
      <c r="O131" s="261"/>
      <c r="P131" s="261"/>
      <c r="Q131" s="263"/>
      <c r="R131" s="263"/>
      <c r="S131" s="264">
        <v>31.5</v>
      </c>
      <c r="T131" s="263">
        <v>1</v>
      </c>
      <c r="U131" s="263"/>
      <c r="V131" s="264">
        <v>31.5</v>
      </c>
      <c r="W131" s="265"/>
      <c r="X131" s="266">
        <v>31.5</v>
      </c>
      <c r="Y131" s="265"/>
      <c r="Z131" s="265"/>
      <c r="AA131" s="265"/>
      <c r="AB131" s="198"/>
      <c r="AC131" s="267"/>
      <c r="AD131" s="265">
        <v>1</v>
      </c>
      <c r="AE131" s="265">
        <v>17</v>
      </c>
      <c r="AF131" s="265">
        <v>32</v>
      </c>
      <c r="AG131" s="268" t="s">
        <v>309</v>
      </c>
      <c r="AH131" s="269">
        <v>3</v>
      </c>
      <c r="AI131" s="243"/>
      <c r="AJ131" s="265"/>
      <c r="AK131" s="265"/>
      <c r="AL131" s="265"/>
      <c r="AM131" s="271"/>
      <c r="AN131" s="265"/>
      <c r="AO131" s="267"/>
      <c r="AP131" s="267"/>
      <c r="AQ131" s="198"/>
      <c r="AR131" s="271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272"/>
      <c r="BG131" s="198"/>
      <c r="BH131" s="198"/>
      <c r="BI131" s="198"/>
      <c r="BJ131" s="265"/>
      <c r="BK131" s="265"/>
      <c r="BL131" s="272">
        <f>X131+AH131</f>
        <v>34.5</v>
      </c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265"/>
      <c r="CD131" s="198"/>
      <c r="CE131" s="198"/>
      <c r="CF131" s="198"/>
      <c r="CG131" s="198"/>
      <c r="CH131" s="198"/>
      <c r="CI131" s="198"/>
      <c r="CJ131" s="265"/>
      <c r="CK131" s="198"/>
      <c r="CL131" s="198"/>
      <c r="CM131" s="198"/>
      <c r="CN131" s="265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</row>
    <row r="132" spans="1:116" s="161" customFormat="1" ht="12.75" customHeight="1">
      <c r="A132" s="128">
        <v>107</v>
      </c>
      <c r="B132" s="148">
        <v>10</v>
      </c>
      <c r="C132" s="160" t="s">
        <v>294</v>
      </c>
      <c r="D132" s="150" t="s">
        <v>297</v>
      </c>
      <c r="E132" s="151">
        <v>2</v>
      </c>
      <c r="F132" s="151">
        <v>1</v>
      </c>
      <c r="G132" s="152">
        <v>0</v>
      </c>
      <c r="H132" s="153">
        <v>0</v>
      </c>
      <c r="I132" s="147" t="s">
        <v>3</v>
      </c>
      <c r="J132" s="154"/>
      <c r="K132" s="155">
        <v>40</v>
      </c>
      <c r="L132" s="156"/>
      <c r="M132" s="156"/>
      <c r="N132" s="155">
        <v>800</v>
      </c>
      <c r="O132" s="155"/>
      <c r="P132" s="155"/>
      <c r="Q132" s="157"/>
      <c r="R132" s="157"/>
      <c r="S132" s="158">
        <v>76</v>
      </c>
      <c r="T132" s="157">
        <v>1</v>
      </c>
      <c r="U132" s="157"/>
      <c r="V132" s="158">
        <v>76</v>
      </c>
      <c r="W132" s="159">
        <v>4</v>
      </c>
      <c r="X132" s="180">
        <v>80</v>
      </c>
      <c r="Y132" s="159"/>
      <c r="Z132" s="159"/>
      <c r="AA132" s="159"/>
      <c r="AB132" s="150"/>
      <c r="AC132" s="189"/>
      <c r="AD132" s="159">
        <v>1</v>
      </c>
      <c r="AE132" s="159">
        <v>2</v>
      </c>
      <c r="AF132" s="159">
        <v>80</v>
      </c>
      <c r="AG132" s="238" t="s">
        <v>122</v>
      </c>
      <c r="AH132" s="184">
        <v>0</v>
      </c>
      <c r="AI132" s="148"/>
      <c r="AJ132" s="159"/>
      <c r="AK132" s="159"/>
      <c r="AL132" s="159"/>
      <c r="AM132" s="248"/>
      <c r="AN132" s="159"/>
      <c r="AO132" s="189"/>
      <c r="AP132" s="189"/>
      <c r="AQ132" s="150"/>
      <c r="AR132" s="248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200">
        <f>X132</f>
        <v>80</v>
      </c>
      <c r="BG132" s="150"/>
      <c r="BH132" s="150"/>
      <c r="BI132" s="150"/>
      <c r="BJ132" s="159"/>
      <c r="BK132" s="159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265"/>
      <c r="CD132" s="198"/>
      <c r="CE132" s="150"/>
      <c r="CF132" s="150"/>
      <c r="CG132" s="150"/>
      <c r="CH132" s="150"/>
      <c r="CI132" s="150"/>
      <c r="CJ132" s="159"/>
      <c r="CK132" s="150"/>
      <c r="CL132" s="150"/>
      <c r="CM132" s="150"/>
      <c r="CN132" s="159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  <c r="CZ132" s="150"/>
      <c r="DA132" s="150"/>
      <c r="DB132" s="150"/>
      <c r="DC132" s="150"/>
      <c r="DD132" s="150"/>
      <c r="DE132" s="150"/>
      <c r="DF132" s="150"/>
      <c r="DG132" s="150"/>
      <c r="DH132" s="150"/>
      <c r="DI132" s="150"/>
      <c r="DJ132" s="150"/>
      <c r="DK132" s="150"/>
      <c r="DL132" s="150"/>
    </row>
    <row r="133" spans="1:116" s="273" customFormat="1" ht="12.75" customHeight="1">
      <c r="A133" s="252">
        <v>108</v>
      </c>
      <c r="B133" s="243">
        <v>10</v>
      </c>
      <c r="C133" s="253" t="s">
        <v>291</v>
      </c>
      <c r="D133" s="198" t="s">
        <v>293</v>
      </c>
      <c r="E133" s="255">
        <v>2</v>
      </c>
      <c r="F133" s="255">
        <v>1</v>
      </c>
      <c r="G133" s="276">
        <v>0</v>
      </c>
      <c r="H133" s="270">
        <v>0</v>
      </c>
      <c r="I133" s="259" t="s">
        <v>3</v>
      </c>
      <c r="J133" s="260"/>
      <c r="K133" s="261">
        <v>16</v>
      </c>
      <c r="L133" s="262"/>
      <c r="M133" s="262"/>
      <c r="N133" s="261">
        <v>400</v>
      </c>
      <c r="O133" s="261"/>
      <c r="P133" s="261"/>
      <c r="Q133" s="263"/>
      <c r="R133" s="263"/>
      <c r="S133" s="264">
        <v>33.2</v>
      </c>
      <c r="T133" s="263">
        <v>1</v>
      </c>
      <c r="U133" s="263"/>
      <c r="V133" s="264">
        <v>33.2</v>
      </c>
      <c r="W133" s="265">
        <v>2</v>
      </c>
      <c r="X133" s="266">
        <v>35.2</v>
      </c>
      <c r="Y133" s="265"/>
      <c r="Z133" s="265"/>
      <c r="AA133" s="265"/>
      <c r="AB133" s="198"/>
      <c r="AC133" s="267"/>
      <c r="AD133" s="265">
        <v>1</v>
      </c>
      <c r="AE133" s="265">
        <v>2</v>
      </c>
      <c r="AF133" s="265">
        <v>35</v>
      </c>
      <c r="AG133" s="268" t="s">
        <v>211</v>
      </c>
      <c r="AH133" s="269">
        <v>0</v>
      </c>
      <c r="AI133" s="243"/>
      <c r="AJ133" s="265"/>
      <c r="AK133" s="265"/>
      <c r="AL133" s="265"/>
      <c r="AM133" s="271"/>
      <c r="AN133" s="265"/>
      <c r="AO133" s="267"/>
      <c r="AP133" s="267"/>
      <c r="AQ133" s="198"/>
      <c r="AR133" s="271"/>
      <c r="AS133" s="198"/>
      <c r="AT133" s="198"/>
      <c r="AU133" s="198"/>
      <c r="AV133" s="198"/>
      <c r="AW133" s="198"/>
      <c r="AX133" s="198"/>
      <c r="AY133" s="198"/>
      <c r="AZ133" s="198"/>
      <c r="BA133" s="272">
        <f>X133</f>
        <v>35.2</v>
      </c>
      <c r="BB133" s="198"/>
      <c r="BC133" s="198"/>
      <c r="BD133" s="198"/>
      <c r="BE133" s="198"/>
      <c r="BF133" s="198"/>
      <c r="BG133" s="198"/>
      <c r="BH133" s="198"/>
      <c r="BI133" s="198"/>
      <c r="BJ133" s="265"/>
      <c r="BK133" s="265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265"/>
      <c r="CD133" s="198"/>
      <c r="CE133" s="198"/>
      <c r="CF133" s="198"/>
      <c r="CG133" s="198"/>
      <c r="CH133" s="198"/>
      <c r="CI133" s="198"/>
      <c r="CJ133" s="265"/>
      <c r="CK133" s="198"/>
      <c r="CL133" s="198"/>
      <c r="CM133" s="198"/>
      <c r="CN133" s="265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</row>
    <row r="134" spans="1:116" s="273" customFormat="1" ht="12.75" customHeight="1">
      <c r="A134" s="252">
        <v>109</v>
      </c>
      <c r="B134" s="243">
        <v>10</v>
      </c>
      <c r="C134" s="253">
        <v>13</v>
      </c>
      <c r="D134" s="198" t="s">
        <v>298</v>
      </c>
      <c r="E134" s="255">
        <v>1</v>
      </c>
      <c r="F134" s="255">
        <v>1</v>
      </c>
      <c r="G134" s="276">
        <v>0</v>
      </c>
      <c r="H134" s="270">
        <v>0</v>
      </c>
      <c r="I134" s="259" t="s">
        <v>3</v>
      </c>
      <c r="J134" s="260"/>
      <c r="K134" s="261">
        <v>14</v>
      </c>
      <c r="L134" s="262"/>
      <c r="M134" s="262"/>
      <c r="N134" s="261">
        <v>400</v>
      </c>
      <c r="O134" s="261"/>
      <c r="P134" s="261"/>
      <c r="Q134" s="263"/>
      <c r="R134" s="263"/>
      <c r="S134" s="264">
        <v>29</v>
      </c>
      <c r="T134" s="263">
        <v>1</v>
      </c>
      <c r="U134" s="263"/>
      <c r="V134" s="264">
        <v>29</v>
      </c>
      <c r="W134" s="265"/>
      <c r="X134" s="266">
        <v>29</v>
      </c>
      <c r="Y134" s="265"/>
      <c r="Z134" s="265"/>
      <c r="AA134" s="265"/>
      <c r="AB134" s="198"/>
      <c r="AC134" s="267"/>
      <c r="AD134" s="265">
        <v>2</v>
      </c>
      <c r="AE134" s="265">
        <v>2</v>
      </c>
      <c r="AF134" s="265">
        <v>29</v>
      </c>
      <c r="AG134" s="268" t="s">
        <v>118</v>
      </c>
      <c r="AH134" s="269">
        <v>0</v>
      </c>
      <c r="AI134" s="243"/>
      <c r="AJ134" s="265"/>
      <c r="AK134" s="265"/>
      <c r="AL134" s="265"/>
      <c r="AM134" s="271">
        <f>X134</f>
        <v>29</v>
      </c>
      <c r="AN134" s="265"/>
      <c r="AO134" s="267"/>
      <c r="AP134" s="267"/>
      <c r="AQ134" s="198"/>
      <c r="AR134" s="271">
        <f>X134</f>
        <v>29</v>
      </c>
      <c r="AS134" s="198"/>
      <c r="AT134" s="198"/>
      <c r="AU134" s="198"/>
      <c r="AV134" s="198"/>
      <c r="AW134" s="198"/>
      <c r="AX134" s="198"/>
      <c r="AY134" s="198"/>
      <c r="AZ134" s="198"/>
      <c r="BA134" s="272"/>
      <c r="BB134" s="198"/>
      <c r="BC134" s="198"/>
      <c r="BD134" s="198"/>
      <c r="BE134" s="198"/>
      <c r="BF134" s="198"/>
      <c r="BG134" s="198"/>
      <c r="BH134" s="198"/>
      <c r="BI134" s="198"/>
      <c r="BJ134" s="265"/>
      <c r="BK134" s="265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265"/>
      <c r="CD134" s="198"/>
      <c r="CE134" s="198"/>
      <c r="CF134" s="198"/>
      <c r="CG134" s="198"/>
      <c r="CH134" s="198"/>
      <c r="CI134" s="198"/>
      <c r="CJ134" s="265"/>
      <c r="CK134" s="198"/>
      <c r="CL134" s="198"/>
      <c r="CM134" s="198"/>
      <c r="CN134" s="265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</row>
    <row r="135" spans="1:116" s="161" customFormat="1" ht="12.75" customHeight="1">
      <c r="A135" s="128">
        <v>110</v>
      </c>
      <c r="B135" s="148">
        <v>10</v>
      </c>
      <c r="C135" s="160">
        <v>13</v>
      </c>
      <c r="D135" s="150" t="s">
        <v>292</v>
      </c>
      <c r="E135" s="151">
        <v>1</v>
      </c>
      <c r="F135" s="151">
        <v>1</v>
      </c>
      <c r="G135" s="152">
        <v>1</v>
      </c>
      <c r="H135" s="153">
        <v>0</v>
      </c>
      <c r="I135" s="147" t="s">
        <v>3</v>
      </c>
      <c r="J135" s="154" t="s">
        <v>6</v>
      </c>
      <c r="K135" s="155">
        <v>29</v>
      </c>
      <c r="L135" s="156"/>
      <c r="M135" s="156"/>
      <c r="N135" s="155">
        <v>1000</v>
      </c>
      <c r="O135" s="155"/>
      <c r="P135" s="155"/>
      <c r="Q135" s="157"/>
      <c r="R135" s="157"/>
      <c r="S135" s="158">
        <v>63.5</v>
      </c>
      <c r="T135" s="157"/>
      <c r="U135" s="157">
        <v>1.3</v>
      </c>
      <c r="V135" s="158">
        <v>82.55</v>
      </c>
      <c r="W135" s="159"/>
      <c r="X135" s="180">
        <v>82.6</v>
      </c>
      <c r="Y135" s="159"/>
      <c r="Z135" s="159"/>
      <c r="AA135" s="159"/>
      <c r="AB135" s="150"/>
      <c r="AC135" s="189"/>
      <c r="AD135" s="159">
        <v>2</v>
      </c>
      <c r="AE135" s="159">
        <v>3</v>
      </c>
      <c r="AF135" s="159">
        <v>63.5</v>
      </c>
      <c r="AG135" s="238" t="s">
        <v>211</v>
      </c>
      <c r="AH135" s="184">
        <v>0</v>
      </c>
      <c r="AI135" s="148"/>
      <c r="AJ135" s="159"/>
      <c r="AK135" s="159"/>
      <c r="AL135" s="159"/>
      <c r="AM135" s="248"/>
      <c r="AN135" s="159"/>
      <c r="AO135" s="189"/>
      <c r="AP135" s="189"/>
      <c r="AQ135" s="150"/>
      <c r="AR135" s="248"/>
      <c r="AS135" s="150"/>
      <c r="AT135" s="150"/>
      <c r="AU135" s="150"/>
      <c r="AV135" s="150"/>
      <c r="AW135" s="150"/>
      <c r="AX135" s="150"/>
      <c r="AY135" s="150"/>
      <c r="AZ135" s="150"/>
      <c r="BA135" s="200">
        <f>X135</f>
        <v>82.6</v>
      </c>
      <c r="BB135" s="150"/>
      <c r="BC135" s="150"/>
      <c r="BD135" s="150"/>
      <c r="BE135" s="150"/>
      <c r="BF135" s="200">
        <f>X135</f>
        <v>82.6</v>
      </c>
      <c r="BG135" s="150"/>
      <c r="BH135" s="150"/>
      <c r="BI135" s="150"/>
      <c r="BJ135" s="159"/>
      <c r="BK135" s="159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265"/>
      <c r="CD135" s="198"/>
      <c r="CE135" s="150"/>
      <c r="CF135" s="150"/>
      <c r="CG135" s="150"/>
      <c r="CH135" s="150"/>
      <c r="CI135" s="150"/>
      <c r="CJ135" s="159"/>
      <c r="CK135" s="150"/>
      <c r="CL135" s="150"/>
      <c r="CM135" s="150"/>
      <c r="CN135" s="159"/>
      <c r="CO135" s="150"/>
      <c r="CP135" s="150"/>
      <c r="CQ135" s="150"/>
      <c r="CR135" s="150"/>
      <c r="CS135" s="150"/>
      <c r="CT135" s="150"/>
      <c r="CU135" s="150"/>
      <c r="CV135" s="150"/>
      <c r="CW135" s="150"/>
      <c r="CX135" s="150"/>
      <c r="CY135" s="150"/>
      <c r="CZ135" s="150"/>
      <c r="DA135" s="150"/>
      <c r="DB135" s="150"/>
      <c r="DC135" s="150"/>
      <c r="DD135" s="150"/>
      <c r="DE135" s="150"/>
      <c r="DF135" s="150"/>
      <c r="DG135" s="150"/>
      <c r="DH135" s="150"/>
      <c r="DI135" s="150"/>
      <c r="DJ135" s="150"/>
      <c r="DK135" s="150"/>
      <c r="DL135" s="150"/>
    </row>
    <row r="136" spans="1:116" s="161" customFormat="1" ht="12.75" customHeight="1">
      <c r="A136" s="128">
        <v>111</v>
      </c>
      <c r="B136" s="148">
        <v>10</v>
      </c>
      <c r="C136" s="160">
        <v>17</v>
      </c>
      <c r="D136" s="150" t="s">
        <v>301</v>
      </c>
      <c r="E136" s="151">
        <v>1</v>
      </c>
      <c r="F136" s="151">
        <v>1</v>
      </c>
      <c r="G136" s="152">
        <v>0</v>
      </c>
      <c r="H136" s="153">
        <v>0</v>
      </c>
      <c r="I136" s="147" t="s">
        <v>3</v>
      </c>
      <c r="J136" s="154"/>
      <c r="K136" s="155">
        <v>26</v>
      </c>
      <c r="L136" s="156"/>
      <c r="M136" s="156"/>
      <c r="N136" s="155">
        <v>800</v>
      </c>
      <c r="O136" s="155"/>
      <c r="P136" s="155"/>
      <c r="Q136" s="157"/>
      <c r="R136" s="157"/>
      <c r="S136" s="158">
        <v>55</v>
      </c>
      <c r="T136" s="157">
        <v>1</v>
      </c>
      <c r="U136" s="157"/>
      <c r="V136" s="158">
        <v>55</v>
      </c>
      <c r="W136" s="159"/>
      <c r="X136" s="180">
        <v>55</v>
      </c>
      <c r="Y136" s="159"/>
      <c r="Z136" s="159"/>
      <c r="AA136" s="159"/>
      <c r="AB136" s="150"/>
      <c r="AC136" s="189"/>
      <c r="AD136" s="159">
        <v>1</v>
      </c>
      <c r="AE136" s="159">
        <v>2</v>
      </c>
      <c r="AF136" s="159">
        <v>55</v>
      </c>
      <c r="AG136" s="238" t="s">
        <v>122</v>
      </c>
      <c r="AH136" s="184">
        <v>0</v>
      </c>
      <c r="AI136" s="148"/>
      <c r="AJ136" s="159"/>
      <c r="AK136" s="159"/>
      <c r="AL136" s="159"/>
      <c r="AM136" s="248"/>
      <c r="AN136" s="159"/>
      <c r="AO136" s="189"/>
      <c r="AP136" s="189"/>
      <c r="AQ136" s="150"/>
      <c r="AR136" s="248"/>
      <c r="AS136" s="150"/>
      <c r="AT136" s="150"/>
      <c r="AU136" s="150"/>
      <c r="AV136" s="150"/>
      <c r="AW136" s="150"/>
      <c r="AX136" s="150"/>
      <c r="AY136" s="150"/>
      <c r="AZ136" s="150"/>
      <c r="BA136" s="200"/>
      <c r="BB136" s="150"/>
      <c r="BC136" s="150"/>
      <c r="BD136" s="150"/>
      <c r="BE136" s="150"/>
      <c r="BF136" s="200">
        <f>X136</f>
        <v>55</v>
      </c>
      <c r="BG136" s="150"/>
      <c r="BH136" s="150"/>
      <c r="BI136" s="150"/>
      <c r="BJ136" s="159"/>
      <c r="BK136" s="159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265"/>
      <c r="CD136" s="198"/>
      <c r="CE136" s="150"/>
      <c r="CF136" s="150"/>
      <c r="CG136" s="150"/>
      <c r="CH136" s="150"/>
      <c r="CI136" s="150"/>
      <c r="CJ136" s="159"/>
      <c r="CK136" s="150"/>
      <c r="CL136" s="150"/>
      <c r="CM136" s="150"/>
      <c r="CN136" s="159"/>
      <c r="CO136" s="150"/>
      <c r="CP136" s="150"/>
      <c r="CQ136" s="150"/>
      <c r="CR136" s="150"/>
      <c r="CS136" s="150"/>
      <c r="CT136" s="150"/>
      <c r="CU136" s="150"/>
      <c r="CV136" s="150"/>
      <c r="CW136" s="150"/>
      <c r="CX136" s="150"/>
      <c r="CY136" s="150"/>
      <c r="CZ136" s="150"/>
      <c r="DA136" s="150"/>
      <c r="DB136" s="150"/>
      <c r="DC136" s="150"/>
      <c r="DD136" s="150"/>
      <c r="DE136" s="150"/>
      <c r="DF136" s="150"/>
      <c r="DG136" s="150"/>
      <c r="DH136" s="150"/>
      <c r="DI136" s="150"/>
      <c r="DJ136" s="150"/>
      <c r="DK136" s="150"/>
      <c r="DL136" s="150"/>
    </row>
    <row r="137" spans="1:116" s="161" customFormat="1" ht="12.75" customHeight="1">
      <c r="A137" s="128">
        <v>112</v>
      </c>
      <c r="B137" s="148">
        <v>10</v>
      </c>
      <c r="C137" s="160" t="s">
        <v>302</v>
      </c>
      <c r="D137" s="150" t="s">
        <v>303</v>
      </c>
      <c r="E137" s="151">
        <v>5</v>
      </c>
      <c r="F137" s="151">
        <v>3</v>
      </c>
      <c r="G137" s="152">
        <v>1</v>
      </c>
      <c r="H137" s="153">
        <v>0</v>
      </c>
      <c r="I137" s="147" t="s">
        <v>131</v>
      </c>
      <c r="J137" s="154" t="s">
        <v>132</v>
      </c>
      <c r="K137" s="155">
        <v>375</v>
      </c>
      <c r="L137" s="156"/>
      <c r="M137" s="156"/>
      <c r="N137" s="155">
        <v>2572</v>
      </c>
      <c r="O137" s="155"/>
      <c r="P137" s="155"/>
      <c r="Q137" s="157"/>
      <c r="R137" s="157"/>
      <c r="S137" s="158">
        <v>237.44</v>
      </c>
      <c r="T137" s="157">
        <v>1</v>
      </c>
      <c r="U137" s="157"/>
      <c r="V137" s="158">
        <v>237.44</v>
      </c>
      <c r="W137" s="159"/>
      <c r="X137" s="180">
        <v>237.4</v>
      </c>
      <c r="Y137" s="159"/>
      <c r="Z137" s="159"/>
      <c r="AA137" s="159"/>
      <c r="AB137" s="150"/>
      <c r="AC137" s="189"/>
      <c r="AD137" s="159">
        <v>6</v>
      </c>
      <c r="AE137" s="159">
        <v>10</v>
      </c>
      <c r="AF137" s="159">
        <v>222</v>
      </c>
      <c r="AG137" s="238" t="s">
        <v>118</v>
      </c>
      <c r="AH137" s="184">
        <v>25</v>
      </c>
      <c r="AI137" s="277">
        <f>X137</f>
        <v>237.4</v>
      </c>
      <c r="AJ137" s="159"/>
      <c r="AK137" s="159"/>
      <c r="AL137" s="159"/>
      <c r="AM137" s="248">
        <f>X137</f>
        <v>237.4</v>
      </c>
      <c r="AN137" s="159"/>
      <c r="AO137" s="189"/>
      <c r="AP137" s="189"/>
      <c r="AQ137" s="150"/>
      <c r="AR137" s="248">
        <f>X137+AH137</f>
        <v>262.4</v>
      </c>
      <c r="AS137" s="150"/>
      <c r="AT137" s="150"/>
      <c r="AU137" s="150"/>
      <c r="AV137" s="150"/>
      <c r="AW137" s="200">
        <f>X137</f>
        <v>237.4</v>
      </c>
      <c r="AX137" s="200">
        <f>X137</f>
        <v>237.4</v>
      </c>
      <c r="AY137" s="150"/>
      <c r="AZ137" s="150"/>
      <c r="BA137" s="200"/>
      <c r="BB137" s="150"/>
      <c r="BC137" s="150"/>
      <c r="BD137" s="150"/>
      <c r="BE137" s="150"/>
      <c r="BF137" s="150"/>
      <c r="BG137" s="150"/>
      <c r="BH137" s="150"/>
      <c r="BI137" s="150"/>
      <c r="BJ137" s="159"/>
      <c r="BK137" s="159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271">
        <f>X137</f>
        <v>237.4</v>
      </c>
      <c r="CD137" s="198"/>
      <c r="CE137" s="150"/>
      <c r="CF137" s="150"/>
      <c r="CG137" s="150"/>
      <c r="CH137" s="150"/>
      <c r="CI137" s="150"/>
      <c r="CJ137" s="159"/>
      <c r="CK137" s="150"/>
      <c r="CL137" s="150"/>
      <c r="CM137" s="150"/>
      <c r="CN137" s="159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</row>
    <row r="138" spans="1:116" s="273" customFormat="1" ht="12.75" customHeight="1">
      <c r="A138" s="252">
        <v>113</v>
      </c>
      <c r="B138" s="243">
        <v>10</v>
      </c>
      <c r="C138" s="253">
        <v>22</v>
      </c>
      <c r="D138" s="198" t="s">
        <v>310</v>
      </c>
      <c r="E138" s="255">
        <v>1</v>
      </c>
      <c r="F138" s="255">
        <v>1</v>
      </c>
      <c r="G138" s="276">
        <v>0</v>
      </c>
      <c r="H138" s="270">
        <v>0</v>
      </c>
      <c r="I138" s="259" t="s">
        <v>3</v>
      </c>
      <c r="J138" s="260"/>
      <c r="K138" s="261">
        <v>22</v>
      </c>
      <c r="L138" s="262"/>
      <c r="M138" s="262"/>
      <c r="N138" s="261">
        <v>750</v>
      </c>
      <c r="O138" s="261"/>
      <c r="P138" s="261"/>
      <c r="Q138" s="263"/>
      <c r="R138" s="263"/>
      <c r="S138" s="264">
        <v>48</v>
      </c>
      <c r="T138" s="263">
        <v>1</v>
      </c>
      <c r="U138" s="263"/>
      <c r="V138" s="264">
        <v>48</v>
      </c>
      <c r="W138" s="265"/>
      <c r="X138" s="266">
        <v>48</v>
      </c>
      <c r="Y138" s="265"/>
      <c r="Z138" s="265"/>
      <c r="AA138" s="265"/>
      <c r="AB138" s="198"/>
      <c r="AC138" s="267"/>
      <c r="AD138" s="265">
        <v>1</v>
      </c>
      <c r="AE138" s="265">
        <v>2</v>
      </c>
      <c r="AF138" s="265">
        <v>48</v>
      </c>
      <c r="AG138" s="268" t="s">
        <v>122</v>
      </c>
      <c r="AH138" s="269">
        <v>0</v>
      </c>
      <c r="AI138" s="278"/>
      <c r="AJ138" s="265"/>
      <c r="AK138" s="265"/>
      <c r="AL138" s="265"/>
      <c r="AM138" s="271"/>
      <c r="AN138" s="265"/>
      <c r="AO138" s="267"/>
      <c r="AP138" s="267"/>
      <c r="AQ138" s="198"/>
      <c r="AR138" s="271"/>
      <c r="AS138" s="198"/>
      <c r="AT138" s="198"/>
      <c r="AU138" s="198"/>
      <c r="AV138" s="198"/>
      <c r="AW138" s="272"/>
      <c r="AX138" s="272"/>
      <c r="AY138" s="198"/>
      <c r="AZ138" s="198"/>
      <c r="BA138" s="272"/>
      <c r="BB138" s="198"/>
      <c r="BC138" s="198"/>
      <c r="BD138" s="198"/>
      <c r="BE138" s="198"/>
      <c r="BF138" s="272">
        <f>X138</f>
        <v>48</v>
      </c>
      <c r="BG138" s="198"/>
      <c r="BH138" s="198"/>
      <c r="BI138" s="198"/>
      <c r="BJ138" s="265"/>
      <c r="BK138" s="265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271"/>
      <c r="CD138" s="198"/>
      <c r="CE138" s="198"/>
      <c r="CF138" s="198"/>
      <c r="CG138" s="198"/>
      <c r="CH138" s="198"/>
      <c r="CI138" s="198"/>
      <c r="CJ138" s="265"/>
      <c r="CK138" s="198"/>
      <c r="CL138" s="198"/>
      <c r="CM138" s="198"/>
      <c r="CN138" s="265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</row>
    <row r="139" spans="1:116" s="161" customFormat="1" ht="12.75" customHeight="1">
      <c r="A139" s="128">
        <v>114</v>
      </c>
      <c r="B139" s="148">
        <v>10</v>
      </c>
      <c r="C139" s="160">
        <v>27</v>
      </c>
      <c r="D139" s="150" t="s">
        <v>304</v>
      </c>
      <c r="E139" s="151">
        <v>1</v>
      </c>
      <c r="F139" s="151">
        <v>1</v>
      </c>
      <c r="G139" s="152">
        <v>0</v>
      </c>
      <c r="H139" s="153">
        <v>0</v>
      </c>
      <c r="I139" s="147" t="s">
        <v>3</v>
      </c>
      <c r="J139" s="154"/>
      <c r="K139" s="155">
        <v>14.7</v>
      </c>
      <c r="L139" s="156"/>
      <c r="M139" s="156"/>
      <c r="N139" s="155">
        <v>220</v>
      </c>
      <c r="O139" s="155"/>
      <c r="P139" s="155"/>
      <c r="Q139" s="157"/>
      <c r="R139" s="157"/>
      <c r="S139" s="158">
        <v>26.45</v>
      </c>
      <c r="T139" s="157">
        <v>1</v>
      </c>
      <c r="U139" s="157"/>
      <c r="V139" s="158">
        <v>26.45</v>
      </c>
      <c r="W139" s="159"/>
      <c r="X139" s="180">
        <v>26.5</v>
      </c>
      <c r="Y139" s="159"/>
      <c r="Z139" s="159"/>
      <c r="AA139" s="159"/>
      <c r="AB139" s="150"/>
      <c r="AC139" s="189"/>
      <c r="AD139" s="159">
        <v>2</v>
      </c>
      <c r="AE139" s="159">
        <v>2</v>
      </c>
      <c r="AF139" s="159">
        <v>26</v>
      </c>
      <c r="AG139" s="238" t="s">
        <v>211</v>
      </c>
      <c r="AH139" s="184">
        <v>0</v>
      </c>
      <c r="AI139" s="148"/>
      <c r="AJ139" s="159"/>
      <c r="AK139" s="159"/>
      <c r="AL139" s="159"/>
      <c r="AM139" s="248"/>
      <c r="AN139" s="159"/>
      <c r="AO139" s="189"/>
      <c r="AP139" s="189"/>
      <c r="AQ139" s="150"/>
      <c r="AR139" s="248"/>
      <c r="AS139" s="150"/>
      <c r="AT139" s="150"/>
      <c r="AU139" s="150"/>
      <c r="AV139" s="150"/>
      <c r="AW139" s="150"/>
      <c r="AX139" s="150"/>
      <c r="AY139" s="150"/>
      <c r="AZ139" s="150"/>
      <c r="BA139" s="200">
        <f>X139</f>
        <v>26.5</v>
      </c>
      <c r="BB139" s="150"/>
      <c r="BC139" s="150"/>
      <c r="BD139" s="150"/>
      <c r="BE139" s="150"/>
      <c r="BF139" s="150"/>
      <c r="BG139" s="200">
        <f>X139</f>
        <v>26.5</v>
      </c>
      <c r="BH139" s="150"/>
      <c r="BI139" s="150"/>
      <c r="BJ139" s="159"/>
      <c r="BK139" s="159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265"/>
      <c r="CD139" s="198"/>
      <c r="CE139" s="150"/>
      <c r="CF139" s="150"/>
      <c r="CG139" s="150"/>
      <c r="CH139" s="150"/>
      <c r="CI139" s="150"/>
      <c r="CJ139" s="159"/>
      <c r="CK139" s="150"/>
      <c r="CL139" s="150"/>
      <c r="CM139" s="150"/>
      <c r="CN139" s="159"/>
      <c r="CO139" s="150"/>
      <c r="CP139" s="150"/>
      <c r="CQ139" s="150"/>
      <c r="CR139" s="150"/>
      <c r="CS139" s="150"/>
      <c r="CT139" s="150"/>
      <c r="CU139" s="150"/>
      <c r="CV139" s="150"/>
      <c r="CW139" s="150"/>
      <c r="CX139" s="150"/>
      <c r="CY139" s="150"/>
      <c r="CZ139" s="150"/>
      <c r="DA139" s="150"/>
      <c r="DB139" s="150"/>
      <c r="DC139" s="150"/>
      <c r="DD139" s="150"/>
      <c r="DE139" s="150"/>
      <c r="DF139" s="150"/>
      <c r="DG139" s="150"/>
      <c r="DH139" s="150"/>
      <c r="DI139" s="150"/>
      <c r="DJ139" s="150"/>
      <c r="DK139" s="150"/>
      <c r="DL139" s="150"/>
    </row>
    <row r="140" spans="1:116" s="273" customFormat="1" ht="12.75" customHeight="1">
      <c r="A140" s="252">
        <v>115</v>
      </c>
      <c r="B140" s="243">
        <v>10</v>
      </c>
      <c r="C140" s="253">
        <v>31</v>
      </c>
      <c r="D140" s="198" t="s">
        <v>311</v>
      </c>
      <c r="E140" s="255">
        <v>1</v>
      </c>
      <c r="F140" s="255">
        <v>1</v>
      </c>
      <c r="G140" s="276">
        <v>0</v>
      </c>
      <c r="H140" s="270">
        <v>0</v>
      </c>
      <c r="I140" s="259" t="s">
        <v>3</v>
      </c>
      <c r="J140" s="260"/>
      <c r="K140" s="261">
        <v>34</v>
      </c>
      <c r="L140" s="262"/>
      <c r="M140" s="262"/>
      <c r="N140" s="261">
        <v>1000</v>
      </c>
      <c r="O140" s="261"/>
      <c r="P140" s="261"/>
      <c r="Q140" s="263"/>
      <c r="R140" s="263"/>
      <c r="S140" s="264">
        <v>71</v>
      </c>
      <c r="T140" s="263">
        <v>1</v>
      </c>
      <c r="U140" s="263"/>
      <c r="V140" s="264">
        <v>71</v>
      </c>
      <c r="W140" s="265"/>
      <c r="X140" s="266">
        <v>71</v>
      </c>
      <c r="Y140" s="265"/>
      <c r="Z140" s="265"/>
      <c r="AA140" s="265"/>
      <c r="AB140" s="198"/>
      <c r="AC140" s="267"/>
      <c r="AD140" s="265">
        <v>1</v>
      </c>
      <c r="AE140" s="265">
        <v>2</v>
      </c>
      <c r="AF140" s="265">
        <v>71</v>
      </c>
      <c r="AG140" s="268" t="s">
        <v>122</v>
      </c>
      <c r="AH140" s="269">
        <v>0</v>
      </c>
      <c r="AI140" s="243"/>
      <c r="AJ140" s="265"/>
      <c r="AK140" s="265"/>
      <c r="AL140" s="265"/>
      <c r="AM140" s="271"/>
      <c r="AN140" s="265"/>
      <c r="AO140" s="267"/>
      <c r="AP140" s="267"/>
      <c r="AQ140" s="198"/>
      <c r="AR140" s="271"/>
      <c r="AS140" s="198"/>
      <c r="AT140" s="198"/>
      <c r="AU140" s="198"/>
      <c r="AV140" s="198"/>
      <c r="AW140" s="198"/>
      <c r="AX140" s="198"/>
      <c r="AY140" s="198"/>
      <c r="AZ140" s="198"/>
      <c r="BA140" s="272"/>
      <c r="BB140" s="198"/>
      <c r="BC140" s="198"/>
      <c r="BD140" s="198"/>
      <c r="BE140" s="198"/>
      <c r="BF140" s="272">
        <f>X140</f>
        <v>71</v>
      </c>
      <c r="BG140" s="272"/>
      <c r="BH140" s="198"/>
      <c r="BI140" s="198"/>
      <c r="BJ140" s="265"/>
      <c r="BK140" s="265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265"/>
      <c r="CD140" s="198"/>
      <c r="CE140" s="198"/>
      <c r="CF140" s="198"/>
      <c r="CG140" s="198"/>
      <c r="CH140" s="198"/>
      <c r="CI140" s="198"/>
      <c r="CJ140" s="265"/>
      <c r="CK140" s="198"/>
      <c r="CL140" s="198"/>
      <c r="CM140" s="198"/>
      <c r="CN140" s="265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</row>
    <row r="141" spans="1:116" s="273" customFormat="1" ht="12.75" customHeight="1">
      <c r="A141" s="252">
        <v>116</v>
      </c>
      <c r="B141" s="243">
        <v>11</v>
      </c>
      <c r="C141" s="253">
        <v>3</v>
      </c>
      <c r="D141" s="198" t="s">
        <v>312</v>
      </c>
      <c r="E141" s="255">
        <v>1</v>
      </c>
      <c r="F141" s="255">
        <v>1</v>
      </c>
      <c r="G141" s="276">
        <v>0</v>
      </c>
      <c r="H141" s="270">
        <v>0</v>
      </c>
      <c r="I141" s="259" t="s">
        <v>3</v>
      </c>
      <c r="J141" s="260"/>
      <c r="K141" s="261">
        <v>19</v>
      </c>
      <c r="L141" s="262"/>
      <c r="M141" s="262"/>
      <c r="N141" s="261">
        <v>725</v>
      </c>
      <c r="O141" s="261"/>
      <c r="P141" s="261"/>
      <c r="Q141" s="263"/>
      <c r="R141" s="263"/>
      <c r="S141" s="264">
        <v>43</v>
      </c>
      <c r="T141" s="263">
        <v>1</v>
      </c>
      <c r="U141" s="263"/>
      <c r="V141" s="264">
        <v>43</v>
      </c>
      <c r="W141" s="265"/>
      <c r="X141" s="266">
        <v>43</v>
      </c>
      <c r="Y141" s="265"/>
      <c r="Z141" s="265"/>
      <c r="AA141" s="265"/>
      <c r="AB141" s="198"/>
      <c r="AC141" s="267"/>
      <c r="AD141" s="265">
        <v>3</v>
      </c>
      <c r="AE141" s="265">
        <v>9</v>
      </c>
      <c r="AF141" s="265">
        <v>42</v>
      </c>
      <c r="AG141" s="268" t="s">
        <v>313</v>
      </c>
      <c r="AH141" s="269">
        <v>5</v>
      </c>
      <c r="AI141" s="243"/>
      <c r="AJ141" s="265"/>
      <c r="AK141" s="265"/>
      <c r="AL141" s="265"/>
      <c r="AM141" s="271"/>
      <c r="AN141" s="265"/>
      <c r="AO141" s="267"/>
      <c r="AP141" s="267"/>
      <c r="AQ141" s="198"/>
      <c r="AR141" s="271">
        <f>X141</f>
        <v>43</v>
      </c>
      <c r="AS141" s="198"/>
      <c r="AT141" s="198"/>
      <c r="AU141" s="198"/>
      <c r="AV141" s="198"/>
      <c r="AW141" s="198"/>
      <c r="AX141" s="198"/>
      <c r="AY141" s="198"/>
      <c r="AZ141" s="198"/>
      <c r="BA141" s="272"/>
      <c r="BB141" s="198"/>
      <c r="BC141" s="198"/>
      <c r="BD141" s="198"/>
      <c r="BE141" s="198"/>
      <c r="BF141" s="272">
        <f>X141</f>
        <v>43</v>
      </c>
      <c r="BG141" s="272"/>
      <c r="BH141" s="198"/>
      <c r="BI141" s="198"/>
      <c r="BJ141" s="265"/>
      <c r="BK141" s="265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265"/>
      <c r="CD141" s="198"/>
      <c r="CE141" s="198"/>
      <c r="CF141" s="198"/>
      <c r="CG141" s="198"/>
      <c r="CH141" s="198"/>
      <c r="CI141" s="198"/>
      <c r="CJ141" s="265"/>
      <c r="CK141" s="272">
        <f>X141+AH141</f>
        <v>48</v>
      </c>
      <c r="CL141" s="198"/>
      <c r="CM141" s="198"/>
      <c r="CN141" s="265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</row>
    <row r="142" spans="1:116" s="161" customFormat="1" ht="12.75" customHeight="1">
      <c r="A142" s="128">
        <v>117</v>
      </c>
      <c r="B142" s="148">
        <v>11</v>
      </c>
      <c r="C142" s="160">
        <v>7</v>
      </c>
      <c r="D142" s="150" t="s">
        <v>321</v>
      </c>
      <c r="E142" s="151">
        <v>1</v>
      </c>
      <c r="F142" s="151">
        <v>1</v>
      </c>
      <c r="G142" s="152">
        <v>0</v>
      </c>
      <c r="H142" s="153">
        <v>0</v>
      </c>
      <c r="I142" s="147" t="s">
        <v>3</v>
      </c>
      <c r="J142" s="154"/>
      <c r="K142" s="155">
        <v>12</v>
      </c>
      <c r="L142" s="156"/>
      <c r="M142" s="156"/>
      <c r="N142" s="155">
        <v>350</v>
      </c>
      <c r="O142" s="155"/>
      <c r="P142" s="155"/>
      <c r="Q142" s="157"/>
      <c r="R142" s="157"/>
      <c r="S142" s="158">
        <v>25</v>
      </c>
      <c r="T142" s="157">
        <v>1</v>
      </c>
      <c r="U142" s="157"/>
      <c r="V142" s="158">
        <v>25</v>
      </c>
      <c r="W142" s="159"/>
      <c r="X142" s="180">
        <v>25</v>
      </c>
      <c r="Y142" s="159"/>
      <c r="Z142" s="159"/>
      <c r="AA142" s="159"/>
      <c r="AB142" s="150"/>
      <c r="AC142" s="189"/>
      <c r="AD142" s="159">
        <v>1</v>
      </c>
      <c r="AE142" s="159">
        <v>2</v>
      </c>
      <c r="AF142" s="159">
        <v>25</v>
      </c>
      <c r="AG142" s="238" t="s">
        <v>122</v>
      </c>
      <c r="AH142" s="184">
        <v>0</v>
      </c>
      <c r="AI142" s="148"/>
      <c r="AJ142" s="159"/>
      <c r="AK142" s="159"/>
      <c r="AL142" s="159"/>
      <c r="AM142" s="248"/>
      <c r="AN142" s="159"/>
      <c r="AO142" s="189"/>
      <c r="AP142" s="189"/>
      <c r="AQ142" s="150"/>
      <c r="AR142" s="248"/>
      <c r="AS142" s="150"/>
      <c r="AT142" s="150"/>
      <c r="AU142" s="150"/>
      <c r="AV142" s="150"/>
      <c r="AW142" s="150"/>
      <c r="AX142" s="150"/>
      <c r="AY142" s="150"/>
      <c r="AZ142" s="150"/>
      <c r="BA142" s="200"/>
      <c r="BB142" s="150"/>
      <c r="BC142" s="150"/>
      <c r="BD142" s="150"/>
      <c r="BE142" s="150"/>
      <c r="BF142" s="200">
        <f>X142</f>
        <v>25</v>
      </c>
      <c r="BG142" s="200"/>
      <c r="BH142" s="150"/>
      <c r="BI142" s="150"/>
      <c r="BJ142" s="159"/>
      <c r="BK142" s="159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265"/>
      <c r="CD142" s="198"/>
      <c r="CE142" s="150"/>
      <c r="CF142" s="150"/>
      <c r="CG142" s="150"/>
      <c r="CH142" s="150"/>
      <c r="CI142" s="150"/>
      <c r="CJ142" s="159"/>
      <c r="CK142" s="200"/>
      <c r="CL142" s="150"/>
      <c r="CM142" s="150"/>
      <c r="CN142" s="159"/>
      <c r="CO142" s="150"/>
      <c r="CP142" s="150"/>
      <c r="CQ142" s="150"/>
      <c r="CR142" s="150"/>
      <c r="CS142" s="150"/>
      <c r="CT142" s="150"/>
      <c r="CU142" s="150"/>
      <c r="CV142" s="150"/>
      <c r="CW142" s="150"/>
      <c r="CX142" s="150"/>
      <c r="CY142" s="150"/>
      <c r="CZ142" s="150"/>
      <c r="DA142" s="150"/>
      <c r="DB142" s="150"/>
      <c r="DC142" s="150"/>
      <c r="DD142" s="150"/>
      <c r="DE142" s="150"/>
      <c r="DF142" s="150"/>
      <c r="DG142" s="150"/>
      <c r="DH142" s="150"/>
      <c r="DI142" s="150"/>
      <c r="DJ142" s="150"/>
      <c r="DK142" s="150"/>
      <c r="DL142" s="150"/>
    </row>
    <row r="143" spans="1:116" s="161" customFormat="1" ht="12.75" customHeight="1">
      <c r="A143" s="128">
        <v>118</v>
      </c>
      <c r="B143" s="148">
        <v>11</v>
      </c>
      <c r="C143" s="160">
        <v>10</v>
      </c>
      <c r="D143" s="150" t="s">
        <v>305</v>
      </c>
      <c r="E143" s="151">
        <v>1</v>
      </c>
      <c r="F143" s="151">
        <v>1</v>
      </c>
      <c r="G143" s="152">
        <v>0</v>
      </c>
      <c r="H143" s="153">
        <v>0</v>
      </c>
      <c r="I143" s="147" t="s">
        <v>3</v>
      </c>
      <c r="J143" s="154"/>
      <c r="K143" s="155">
        <v>14</v>
      </c>
      <c r="L143" s="156"/>
      <c r="M143" s="156"/>
      <c r="N143" s="155">
        <v>350</v>
      </c>
      <c r="O143" s="155"/>
      <c r="P143" s="155"/>
      <c r="Q143" s="157"/>
      <c r="R143" s="157"/>
      <c r="S143" s="158">
        <v>28</v>
      </c>
      <c r="T143" s="157">
        <v>1</v>
      </c>
      <c r="U143" s="157"/>
      <c r="V143" s="158">
        <v>28</v>
      </c>
      <c r="W143" s="159"/>
      <c r="X143" s="180">
        <v>28</v>
      </c>
      <c r="Y143" s="159"/>
      <c r="Z143" s="159"/>
      <c r="AA143" s="159"/>
      <c r="AB143" s="150"/>
      <c r="AC143" s="189"/>
      <c r="AD143" s="159">
        <v>5</v>
      </c>
      <c r="AE143" s="159">
        <v>5</v>
      </c>
      <c r="AF143" s="159">
        <v>27</v>
      </c>
      <c r="AG143" s="238" t="s">
        <v>211</v>
      </c>
      <c r="AH143" s="184">
        <v>5</v>
      </c>
      <c r="AI143" s="148"/>
      <c r="AJ143" s="159"/>
      <c r="AK143" s="159"/>
      <c r="AL143" s="159"/>
      <c r="AM143" s="248"/>
      <c r="AN143" s="159"/>
      <c r="AO143" s="189"/>
      <c r="AP143" s="189"/>
      <c r="AQ143" s="150"/>
      <c r="AR143" s="248"/>
      <c r="AS143" s="150"/>
      <c r="AT143" s="150"/>
      <c r="AU143" s="150"/>
      <c r="AV143" s="150"/>
      <c r="AW143" s="150"/>
      <c r="AX143" s="150"/>
      <c r="AY143" s="150"/>
      <c r="AZ143" s="150"/>
      <c r="BA143" s="200">
        <f>X143+AH143</f>
        <v>33</v>
      </c>
      <c r="BB143" s="150"/>
      <c r="BC143" s="150"/>
      <c r="BD143" s="150"/>
      <c r="BE143" s="150"/>
      <c r="BF143" s="150"/>
      <c r="BG143" s="200">
        <f>X143</f>
        <v>28</v>
      </c>
      <c r="BH143" s="200">
        <f>X143</f>
        <v>28</v>
      </c>
      <c r="BI143" s="150"/>
      <c r="BJ143" s="159"/>
      <c r="BK143" s="159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271">
        <f>X143</f>
        <v>28</v>
      </c>
      <c r="CD143" s="198"/>
      <c r="CE143" s="150"/>
      <c r="CF143" s="150"/>
      <c r="CG143" s="150"/>
      <c r="CH143" s="150"/>
      <c r="CI143" s="150"/>
      <c r="CJ143" s="159"/>
      <c r="CK143" s="150"/>
      <c r="CL143" s="150"/>
      <c r="CM143" s="150"/>
      <c r="CN143" s="159"/>
      <c r="CO143" s="150"/>
      <c r="CP143" s="150"/>
      <c r="CQ143" s="150"/>
      <c r="CR143" s="150"/>
      <c r="CS143" s="200">
        <f>X143</f>
        <v>28</v>
      </c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0"/>
      <c r="DE143" s="150"/>
      <c r="DF143" s="150"/>
      <c r="DG143" s="150"/>
      <c r="DH143" s="150"/>
      <c r="DI143" s="150"/>
      <c r="DJ143" s="150"/>
      <c r="DK143" s="150"/>
      <c r="DL143" s="150"/>
    </row>
    <row r="144" spans="1:116" s="161" customFormat="1" ht="12.75" customHeight="1">
      <c r="A144" s="128">
        <v>119</v>
      </c>
      <c r="B144" s="148">
        <v>11</v>
      </c>
      <c r="C144" s="160">
        <v>16</v>
      </c>
      <c r="D144" s="150" t="s">
        <v>322</v>
      </c>
      <c r="E144" s="151">
        <v>1</v>
      </c>
      <c r="F144" s="151">
        <v>1</v>
      </c>
      <c r="G144" s="152">
        <v>0</v>
      </c>
      <c r="H144" s="153">
        <v>0</v>
      </c>
      <c r="I144" s="147" t="s">
        <v>3</v>
      </c>
      <c r="J144" s="154"/>
      <c r="K144" s="155">
        <v>22</v>
      </c>
      <c r="L144" s="156"/>
      <c r="M144" s="156"/>
      <c r="N144" s="155">
        <v>700</v>
      </c>
      <c r="O144" s="155"/>
      <c r="P144" s="155"/>
      <c r="Q144" s="157"/>
      <c r="R144" s="157"/>
      <c r="S144" s="158">
        <v>47</v>
      </c>
      <c r="T144" s="157">
        <v>1</v>
      </c>
      <c r="U144" s="157"/>
      <c r="V144" s="158">
        <v>47</v>
      </c>
      <c r="W144" s="159"/>
      <c r="X144" s="180">
        <v>47</v>
      </c>
      <c r="Y144" s="159"/>
      <c r="Z144" s="159"/>
      <c r="AA144" s="159"/>
      <c r="AB144" s="150"/>
      <c r="AC144" s="189"/>
      <c r="AD144" s="159">
        <v>1</v>
      </c>
      <c r="AE144" s="159">
        <v>2</v>
      </c>
      <c r="AF144" s="159">
        <v>47</v>
      </c>
      <c r="AG144" s="238" t="s">
        <v>122</v>
      </c>
      <c r="AH144" s="184">
        <v>0</v>
      </c>
      <c r="AI144" s="148"/>
      <c r="AJ144" s="159"/>
      <c r="AK144" s="159"/>
      <c r="AL144" s="159"/>
      <c r="AM144" s="248"/>
      <c r="AN144" s="159"/>
      <c r="AO144" s="189"/>
      <c r="AP144" s="189"/>
      <c r="AQ144" s="150"/>
      <c r="AR144" s="248"/>
      <c r="AS144" s="150"/>
      <c r="AT144" s="150"/>
      <c r="AU144" s="150"/>
      <c r="AV144" s="150"/>
      <c r="AW144" s="150"/>
      <c r="AX144" s="150"/>
      <c r="AY144" s="150"/>
      <c r="AZ144" s="150"/>
      <c r="BA144" s="200"/>
      <c r="BB144" s="150"/>
      <c r="BC144" s="150"/>
      <c r="BD144" s="150"/>
      <c r="BE144" s="150"/>
      <c r="BF144" s="200">
        <f>X144</f>
        <v>47</v>
      </c>
      <c r="BG144" s="200"/>
      <c r="BH144" s="200"/>
      <c r="BI144" s="150"/>
      <c r="BJ144" s="159"/>
      <c r="BK144" s="159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271"/>
      <c r="CD144" s="198"/>
      <c r="CE144" s="150"/>
      <c r="CF144" s="150"/>
      <c r="CG144" s="150"/>
      <c r="CH144" s="150"/>
      <c r="CI144" s="150"/>
      <c r="CJ144" s="159"/>
      <c r="CK144" s="150"/>
      <c r="CL144" s="150"/>
      <c r="CM144" s="150"/>
      <c r="CN144" s="159"/>
      <c r="CO144" s="150"/>
      <c r="CP144" s="150"/>
      <c r="CQ144" s="150"/>
      <c r="CR144" s="150"/>
      <c r="CS144" s="200"/>
      <c r="CT144" s="150"/>
      <c r="CU144" s="150"/>
      <c r="CV144" s="150"/>
      <c r="CW144" s="150"/>
      <c r="CX144" s="150"/>
      <c r="CY144" s="150"/>
      <c r="CZ144" s="150"/>
      <c r="DA144" s="150"/>
      <c r="DB144" s="150"/>
      <c r="DC144" s="150"/>
      <c r="DD144" s="150"/>
      <c r="DE144" s="150"/>
      <c r="DF144" s="150"/>
      <c r="DG144" s="150"/>
      <c r="DH144" s="150"/>
      <c r="DI144" s="150"/>
      <c r="DJ144" s="150"/>
      <c r="DK144" s="150"/>
      <c r="DL144" s="150"/>
    </row>
    <row r="145" spans="1:116" s="161" customFormat="1" ht="12.75" customHeight="1">
      <c r="A145" s="128">
        <v>120</v>
      </c>
      <c r="B145" s="148">
        <v>11</v>
      </c>
      <c r="C145" s="160">
        <v>17</v>
      </c>
      <c r="D145" s="150" t="s">
        <v>314</v>
      </c>
      <c r="E145" s="151">
        <v>1</v>
      </c>
      <c r="F145" s="151">
        <v>1</v>
      </c>
      <c r="G145" s="152">
        <v>1</v>
      </c>
      <c r="H145" s="153">
        <v>0</v>
      </c>
      <c r="I145" s="147" t="s">
        <v>3</v>
      </c>
      <c r="J145" s="154" t="s">
        <v>6</v>
      </c>
      <c r="K145" s="155">
        <v>26.96</v>
      </c>
      <c r="L145" s="156"/>
      <c r="M145" s="156"/>
      <c r="N145" s="155">
        <v>1143</v>
      </c>
      <c r="O145" s="155"/>
      <c r="P145" s="155"/>
      <c r="Q145" s="157"/>
      <c r="R145" s="157"/>
      <c r="S145" s="158">
        <v>63.3</v>
      </c>
      <c r="T145" s="157"/>
      <c r="U145" s="157">
        <v>1.3</v>
      </c>
      <c r="V145" s="158">
        <v>82.29</v>
      </c>
      <c r="W145" s="159"/>
      <c r="X145" s="180">
        <v>82.3</v>
      </c>
      <c r="Y145" s="159"/>
      <c r="Z145" s="159"/>
      <c r="AA145" s="159"/>
      <c r="AB145" s="150"/>
      <c r="AC145" s="189"/>
      <c r="AD145" s="159">
        <v>1</v>
      </c>
      <c r="AE145" s="159">
        <v>3</v>
      </c>
      <c r="AF145" s="159">
        <v>63</v>
      </c>
      <c r="AG145" s="238" t="s">
        <v>211</v>
      </c>
      <c r="AH145" s="184">
        <v>0</v>
      </c>
      <c r="AI145" s="148"/>
      <c r="AJ145" s="159"/>
      <c r="AK145" s="159"/>
      <c r="AL145" s="159"/>
      <c r="AM145" s="248"/>
      <c r="AN145" s="159"/>
      <c r="AO145" s="189"/>
      <c r="AP145" s="189"/>
      <c r="AQ145" s="150"/>
      <c r="AR145" s="248"/>
      <c r="AS145" s="150"/>
      <c r="AT145" s="150"/>
      <c r="AU145" s="150"/>
      <c r="AV145" s="150"/>
      <c r="AW145" s="150"/>
      <c r="AX145" s="150"/>
      <c r="AY145" s="150"/>
      <c r="AZ145" s="150"/>
      <c r="BA145" s="200">
        <f>X145</f>
        <v>82.3</v>
      </c>
      <c r="BB145" s="150"/>
      <c r="BC145" s="150"/>
      <c r="BD145" s="150"/>
      <c r="BE145" s="150"/>
      <c r="BF145" s="150"/>
      <c r="BG145" s="150"/>
      <c r="BH145" s="150"/>
      <c r="BI145" s="150"/>
      <c r="BJ145" s="159"/>
      <c r="BK145" s="159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265"/>
      <c r="CD145" s="198"/>
      <c r="CE145" s="150"/>
      <c r="CF145" s="150"/>
      <c r="CG145" s="150"/>
      <c r="CH145" s="150"/>
      <c r="CI145" s="150"/>
      <c r="CJ145" s="159"/>
      <c r="CK145" s="150"/>
      <c r="CL145" s="150"/>
      <c r="CM145" s="150"/>
      <c r="CN145" s="159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  <c r="CZ145" s="150"/>
      <c r="DA145" s="150"/>
      <c r="DB145" s="150"/>
      <c r="DC145" s="150"/>
      <c r="DD145" s="150"/>
      <c r="DE145" s="150"/>
      <c r="DF145" s="150"/>
      <c r="DG145" s="150"/>
      <c r="DH145" s="150"/>
      <c r="DI145" s="150"/>
      <c r="DJ145" s="150"/>
      <c r="DK145" s="150"/>
      <c r="DL145" s="150"/>
    </row>
    <row r="146" spans="1:116" s="161" customFormat="1" ht="12.75" customHeight="1">
      <c r="A146" s="128">
        <v>121</v>
      </c>
      <c r="B146" s="148">
        <v>11</v>
      </c>
      <c r="C146" s="160">
        <v>18</v>
      </c>
      <c r="D146" s="150" t="s">
        <v>315</v>
      </c>
      <c r="E146" s="151">
        <v>1</v>
      </c>
      <c r="F146" s="151">
        <v>1</v>
      </c>
      <c r="G146" s="152">
        <v>0</v>
      </c>
      <c r="H146" s="153">
        <v>0</v>
      </c>
      <c r="I146" s="147" t="s">
        <v>3</v>
      </c>
      <c r="J146" s="154"/>
      <c r="K146" s="155">
        <v>12</v>
      </c>
      <c r="L146" s="156"/>
      <c r="M146" s="156"/>
      <c r="N146" s="155">
        <v>400</v>
      </c>
      <c r="O146" s="155"/>
      <c r="P146" s="155"/>
      <c r="Q146" s="157"/>
      <c r="R146" s="157"/>
      <c r="S146" s="158">
        <v>26</v>
      </c>
      <c r="T146" s="157">
        <v>1</v>
      </c>
      <c r="U146" s="157"/>
      <c r="V146" s="158">
        <v>26</v>
      </c>
      <c r="W146" s="159"/>
      <c r="X146" s="180">
        <v>26</v>
      </c>
      <c r="Y146" s="159"/>
      <c r="Z146" s="159"/>
      <c r="AA146" s="159"/>
      <c r="AB146" s="150"/>
      <c r="AC146" s="189"/>
      <c r="AD146" s="159">
        <v>1</v>
      </c>
      <c r="AE146" s="159">
        <v>19</v>
      </c>
      <c r="AF146" s="159">
        <v>26</v>
      </c>
      <c r="AG146" s="238" t="s">
        <v>316</v>
      </c>
      <c r="AH146" s="184">
        <v>3</v>
      </c>
      <c r="AI146" s="148"/>
      <c r="AJ146" s="159"/>
      <c r="AK146" s="159"/>
      <c r="AL146" s="159"/>
      <c r="AM146" s="248"/>
      <c r="AN146" s="159"/>
      <c r="AO146" s="189"/>
      <c r="AP146" s="189"/>
      <c r="AQ146" s="150"/>
      <c r="AR146" s="248">
        <f>X146</f>
        <v>26</v>
      </c>
      <c r="AS146" s="150"/>
      <c r="AT146" s="150"/>
      <c r="AU146" s="150"/>
      <c r="AV146" s="150"/>
      <c r="AW146" s="150"/>
      <c r="AX146" s="150"/>
      <c r="AY146" s="150"/>
      <c r="AZ146" s="150"/>
      <c r="BA146" s="200"/>
      <c r="BB146" s="150"/>
      <c r="BC146" s="150"/>
      <c r="BD146" s="150"/>
      <c r="BE146" s="150"/>
      <c r="BF146" s="150"/>
      <c r="BG146" s="150"/>
      <c r="BH146" s="150"/>
      <c r="BI146" s="150"/>
      <c r="BJ146" s="159"/>
      <c r="BK146" s="159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265"/>
      <c r="CD146" s="198"/>
      <c r="CE146" s="150"/>
      <c r="CF146" s="150"/>
      <c r="CG146" s="150"/>
      <c r="CH146" s="150"/>
      <c r="CI146" s="150"/>
      <c r="CJ146" s="159"/>
      <c r="CK146" s="150"/>
      <c r="CL146" s="150"/>
      <c r="CM146" s="150"/>
      <c r="CN146" s="159"/>
      <c r="CO146" s="150"/>
      <c r="CP146" s="150"/>
      <c r="CQ146" s="150"/>
      <c r="CR146" s="150"/>
      <c r="CS146" s="150"/>
      <c r="CT146" s="150"/>
      <c r="CU146" s="150"/>
      <c r="CV146" s="150"/>
      <c r="CW146" s="150"/>
      <c r="CX146" s="150"/>
      <c r="CY146" s="150"/>
      <c r="CZ146" s="150"/>
      <c r="DA146" s="150"/>
      <c r="DB146" s="150"/>
      <c r="DC146" s="150"/>
      <c r="DD146" s="150"/>
      <c r="DE146" s="150"/>
      <c r="DF146" s="150"/>
      <c r="DG146" s="150"/>
      <c r="DH146" s="150"/>
      <c r="DI146" s="150"/>
      <c r="DJ146" s="150"/>
      <c r="DK146" s="150"/>
      <c r="DL146" s="150"/>
    </row>
    <row r="147" spans="1:116" s="273" customFormat="1" ht="12.75" customHeight="1">
      <c r="A147" s="252">
        <v>122</v>
      </c>
      <c r="B147" s="243">
        <v>11</v>
      </c>
      <c r="C147" s="253">
        <v>25</v>
      </c>
      <c r="D147" s="198" t="s">
        <v>317</v>
      </c>
      <c r="E147" s="255">
        <v>1</v>
      </c>
      <c r="F147" s="255">
        <v>1</v>
      </c>
      <c r="G147" s="276">
        <v>0</v>
      </c>
      <c r="H147" s="270">
        <v>0</v>
      </c>
      <c r="I147" s="259" t="s">
        <v>3</v>
      </c>
      <c r="J147" s="260"/>
      <c r="K147" s="261">
        <v>14</v>
      </c>
      <c r="L147" s="262"/>
      <c r="M147" s="262"/>
      <c r="N147" s="261">
        <v>500</v>
      </c>
      <c r="O147" s="261"/>
      <c r="P147" s="261"/>
      <c r="Q147" s="263"/>
      <c r="R147" s="263"/>
      <c r="S147" s="264">
        <v>31</v>
      </c>
      <c r="T147" s="263">
        <v>1</v>
      </c>
      <c r="U147" s="263"/>
      <c r="V147" s="264">
        <v>31</v>
      </c>
      <c r="W147" s="265"/>
      <c r="X147" s="266">
        <v>31</v>
      </c>
      <c r="Y147" s="265"/>
      <c r="Z147" s="265"/>
      <c r="AA147" s="265"/>
      <c r="AB147" s="198"/>
      <c r="AC147" s="267"/>
      <c r="AD147" s="265">
        <v>8</v>
      </c>
      <c r="AE147" s="265">
        <v>35</v>
      </c>
      <c r="AF147" s="265">
        <v>31</v>
      </c>
      <c r="AG147" s="268" t="s">
        <v>318</v>
      </c>
      <c r="AH147" s="269">
        <v>5</v>
      </c>
      <c r="AI147" s="243"/>
      <c r="AJ147" s="265"/>
      <c r="AK147" s="265"/>
      <c r="AL147" s="265"/>
      <c r="AM147" s="271">
        <f>X147</f>
        <v>31</v>
      </c>
      <c r="AN147" s="271">
        <f>X147</f>
        <v>31</v>
      </c>
      <c r="AO147" s="282">
        <f>X147</f>
        <v>31</v>
      </c>
      <c r="AP147" s="267"/>
      <c r="AQ147" s="272">
        <f>X147</f>
        <v>31</v>
      </c>
      <c r="AR147" s="271">
        <f>X147</f>
        <v>31</v>
      </c>
      <c r="AS147" s="198"/>
      <c r="AT147" s="198"/>
      <c r="AU147" s="198"/>
      <c r="AV147" s="198"/>
      <c r="AW147" s="272">
        <f>X147</f>
        <v>31</v>
      </c>
      <c r="AX147" s="272">
        <f>X147</f>
        <v>31</v>
      </c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265"/>
      <c r="BK147" s="265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265"/>
      <c r="CD147" s="198"/>
      <c r="CE147" s="198"/>
      <c r="CF147" s="198"/>
      <c r="CG147" s="198"/>
      <c r="CH147" s="198"/>
      <c r="CI147" s="198"/>
      <c r="CJ147" s="265"/>
      <c r="CK147" s="198"/>
      <c r="CL147" s="198"/>
      <c r="CM147" s="198"/>
      <c r="CN147" s="265"/>
      <c r="CO147" s="198"/>
      <c r="CP147" s="198"/>
      <c r="CQ147" s="198"/>
      <c r="CR147" s="198"/>
      <c r="CS147" s="272">
        <f>X147</f>
        <v>31</v>
      </c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</row>
    <row r="148" spans="1:116" s="161" customFormat="1" ht="12.75" customHeight="1">
      <c r="A148" s="128">
        <v>123</v>
      </c>
      <c r="B148" s="148">
        <v>11</v>
      </c>
      <c r="C148" s="160">
        <v>28</v>
      </c>
      <c r="D148" s="150" t="s">
        <v>323</v>
      </c>
      <c r="E148" s="151">
        <v>1</v>
      </c>
      <c r="F148" s="151">
        <v>1</v>
      </c>
      <c r="G148" s="152">
        <v>0</v>
      </c>
      <c r="H148" s="153">
        <v>0</v>
      </c>
      <c r="I148" s="147" t="s">
        <v>3</v>
      </c>
      <c r="J148" s="154"/>
      <c r="K148" s="155">
        <v>24</v>
      </c>
      <c r="L148" s="156"/>
      <c r="M148" s="156"/>
      <c r="N148" s="155">
        <v>700</v>
      </c>
      <c r="O148" s="155"/>
      <c r="P148" s="155"/>
      <c r="Q148" s="157"/>
      <c r="R148" s="157"/>
      <c r="S148" s="158">
        <v>50</v>
      </c>
      <c r="T148" s="157">
        <v>1</v>
      </c>
      <c r="U148" s="157"/>
      <c r="V148" s="158">
        <v>50</v>
      </c>
      <c r="W148" s="159"/>
      <c r="X148" s="180">
        <v>50</v>
      </c>
      <c r="Y148" s="159"/>
      <c r="Z148" s="159"/>
      <c r="AA148" s="159"/>
      <c r="AB148" s="150"/>
      <c r="AC148" s="189"/>
      <c r="AD148" s="159">
        <v>1</v>
      </c>
      <c r="AE148" s="159">
        <v>2</v>
      </c>
      <c r="AF148" s="159">
        <v>50</v>
      </c>
      <c r="AG148" s="238" t="s">
        <v>122</v>
      </c>
      <c r="AH148" s="184">
        <v>0</v>
      </c>
      <c r="AI148" s="148"/>
      <c r="AJ148" s="159"/>
      <c r="AK148" s="159"/>
      <c r="AL148" s="159"/>
      <c r="AM148" s="248"/>
      <c r="AN148" s="248"/>
      <c r="AO148" s="281"/>
      <c r="AP148" s="189"/>
      <c r="AQ148" s="200"/>
      <c r="AR148" s="248"/>
      <c r="AS148" s="150"/>
      <c r="AT148" s="150"/>
      <c r="AU148" s="150"/>
      <c r="AV148" s="150"/>
      <c r="AW148" s="200"/>
      <c r="AX148" s="200"/>
      <c r="AY148" s="150"/>
      <c r="AZ148" s="150"/>
      <c r="BA148" s="150"/>
      <c r="BB148" s="150"/>
      <c r="BC148" s="150"/>
      <c r="BD148" s="150"/>
      <c r="BE148" s="150"/>
      <c r="BF148" s="200">
        <f>X148</f>
        <v>50</v>
      </c>
      <c r="BG148" s="150"/>
      <c r="BH148" s="150"/>
      <c r="BI148" s="150"/>
      <c r="BJ148" s="159"/>
      <c r="BK148" s="159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265"/>
      <c r="CD148" s="198"/>
      <c r="CE148" s="150"/>
      <c r="CF148" s="150"/>
      <c r="CG148" s="150"/>
      <c r="CH148" s="150"/>
      <c r="CI148" s="150"/>
      <c r="CJ148" s="159"/>
      <c r="CK148" s="150"/>
      <c r="CL148" s="150"/>
      <c r="CM148" s="150"/>
      <c r="CN148" s="159"/>
      <c r="CO148" s="150"/>
      <c r="CP148" s="150"/>
      <c r="CQ148" s="150"/>
      <c r="CR148" s="150"/>
      <c r="CS148" s="20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</row>
    <row r="149" spans="1:116" s="161" customFormat="1" ht="12.75" customHeight="1">
      <c r="A149" s="128">
        <v>124</v>
      </c>
      <c r="B149" s="148">
        <v>12</v>
      </c>
      <c r="C149" s="160">
        <v>1</v>
      </c>
      <c r="D149" s="150" t="s">
        <v>320</v>
      </c>
      <c r="E149" s="151">
        <v>1</v>
      </c>
      <c r="F149" s="151">
        <v>1</v>
      </c>
      <c r="G149" s="152">
        <v>0</v>
      </c>
      <c r="H149" s="153">
        <v>1</v>
      </c>
      <c r="I149" s="147" t="s">
        <v>3</v>
      </c>
      <c r="J149" s="154" t="s">
        <v>143</v>
      </c>
      <c r="K149" s="155">
        <v>17</v>
      </c>
      <c r="L149" s="156"/>
      <c r="M149" s="156"/>
      <c r="N149" s="155">
        <v>260</v>
      </c>
      <c r="O149" s="155"/>
      <c r="P149" s="155"/>
      <c r="Q149" s="157">
        <f>(CONCATENATE(segédtábla!S67))</f>
      </c>
      <c r="R149" s="157"/>
      <c r="S149" s="158">
        <f>SUM(segédtábla!U52)</f>
        <v>30.7</v>
      </c>
      <c r="T149" s="157" t="str">
        <f>(CONCATENATE(segédtábla!V52))</f>
        <v>1,1</v>
      </c>
      <c r="U149" s="157">
        <f>(CONCATENATE(segédtábla!W52))</f>
      </c>
      <c r="V149" s="158">
        <f>SUM(segédtábla!X52)</f>
        <v>33.77</v>
      </c>
      <c r="W149" s="159"/>
      <c r="X149" s="180">
        <f>SUM(segédtábla!Z52)</f>
        <v>33.77</v>
      </c>
      <c r="Y149" s="159"/>
      <c r="Z149" s="159"/>
      <c r="AA149" s="159"/>
      <c r="AB149" s="150"/>
      <c r="AC149" s="189"/>
      <c r="AD149" s="159">
        <v>4</v>
      </c>
      <c r="AE149" s="159">
        <v>7</v>
      </c>
      <c r="AF149" s="159">
        <v>33</v>
      </c>
      <c r="AG149" s="238" t="s">
        <v>211</v>
      </c>
      <c r="AH149" s="184">
        <v>5</v>
      </c>
      <c r="AI149" s="148"/>
      <c r="AJ149" s="159"/>
      <c r="AK149" s="159"/>
      <c r="AL149" s="159"/>
      <c r="AM149" s="159"/>
      <c r="AN149" s="159"/>
      <c r="AO149" s="189"/>
      <c r="AP149" s="189"/>
      <c r="AQ149" s="150"/>
      <c r="AR149" s="159"/>
      <c r="AS149" s="150"/>
      <c r="AT149" s="150"/>
      <c r="AU149" s="150"/>
      <c r="AV149" s="150"/>
      <c r="AW149" s="150"/>
      <c r="AX149" s="150"/>
      <c r="AY149" s="150"/>
      <c r="AZ149" s="150"/>
      <c r="BA149" s="200">
        <f>X149+AH149</f>
        <v>38.77</v>
      </c>
      <c r="BB149" s="150"/>
      <c r="BC149" s="200">
        <f>X149</f>
        <v>33.77</v>
      </c>
      <c r="BD149" s="150"/>
      <c r="BE149" s="150"/>
      <c r="BF149" s="200">
        <f>X149</f>
        <v>33.77</v>
      </c>
      <c r="BG149" s="200">
        <f>X149</f>
        <v>33.77</v>
      </c>
      <c r="BH149" s="150"/>
      <c r="BI149" s="150"/>
      <c r="BJ149" s="159"/>
      <c r="BK149" s="159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265"/>
      <c r="CD149" s="198"/>
      <c r="CE149" s="150"/>
      <c r="CF149" s="150"/>
      <c r="CG149" s="150"/>
      <c r="CH149" s="150"/>
      <c r="CI149" s="150"/>
      <c r="CJ149" s="159"/>
      <c r="CK149" s="150"/>
      <c r="CL149" s="150"/>
      <c r="CM149" s="150"/>
      <c r="CN149" s="159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50"/>
      <c r="DA149" s="150"/>
      <c r="DB149" s="150"/>
      <c r="DC149" s="150"/>
      <c r="DD149" s="150"/>
      <c r="DE149" s="150"/>
      <c r="DF149" s="150"/>
      <c r="DG149" s="150"/>
      <c r="DH149" s="150"/>
      <c r="DI149" s="150"/>
      <c r="DJ149" s="150"/>
      <c r="DK149" s="150"/>
      <c r="DL149" s="150"/>
    </row>
    <row r="150" spans="1:116" s="161" customFormat="1" ht="12.75" customHeight="1">
      <c r="A150" s="128">
        <v>125</v>
      </c>
      <c r="B150" s="148">
        <v>12</v>
      </c>
      <c r="C150" s="160">
        <v>8</v>
      </c>
      <c r="D150" s="150" t="s">
        <v>324</v>
      </c>
      <c r="E150" s="151">
        <v>1</v>
      </c>
      <c r="F150" s="151">
        <v>1</v>
      </c>
      <c r="G150" s="152">
        <v>0</v>
      </c>
      <c r="H150" s="153">
        <v>1</v>
      </c>
      <c r="I150" s="147" t="s">
        <v>3</v>
      </c>
      <c r="J150" s="154" t="s">
        <v>143</v>
      </c>
      <c r="K150" s="155">
        <v>8</v>
      </c>
      <c r="L150" s="156"/>
      <c r="M150" s="156"/>
      <c r="N150" s="155">
        <v>250</v>
      </c>
      <c r="O150" s="155"/>
      <c r="P150" s="155"/>
      <c r="Q150" s="157"/>
      <c r="R150" s="157"/>
      <c r="S150" s="158">
        <f>SUM(segédtábla!U53)</f>
        <v>17</v>
      </c>
      <c r="T150" s="157" t="str">
        <f>(CONCATENATE(segédtábla!V53))</f>
        <v>1,1</v>
      </c>
      <c r="U150" s="157">
        <f>(CONCATENATE(segédtábla!W53))</f>
      </c>
      <c r="V150" s="158">
        <f>SUM(segédtábla!X53)</f>
        <v>18.700000000000003</v>
      </c>
      <c r="W150" s="159"/>
      <c r="X150" s="180">
        <f>SUM(segédtábla!Z53)</f>
        <v>18.700000000000003</v>
      </c>
      <c r="Y150" s="159"/>
      <c r="Z150" s="159"/>
      <c r="AA150" s="159"/>
      <c r="AB150" s="150"/>
      <c r="AC150" s="189"/>
      <c r="AD150" s="159">
        <v>11</v>
      </c>
      <c r="AE150" s="159">
        <v>25</v>
      </c>
      <c r="AF150" s="159">
        <v>20</v>
      </c>
      <c r="AG150" s="238" t="s">
        <v>223</v>
      </c>
      <c r="AH150" s="184">
        <v>5</v>
      </c>
      <c r="AI150" s="148"/>
      <c r="AJ150" s="159"/>
      <c r="AK150" s="159"/>
      <c r="AL150" s="248">
        <f>X150</f>
        <v>18.700000000000003</v>
      </c>
      <c r="AM150" s="159"/>
      <c r="AN150" s="159"/>
      <c r="AO150" s="189"/>
      <c r="AP150" s="189"/>
      <c r="AQ150" s="150"/>
      <c r="AR150" s="248">
        <f>X150</f>
        <v>18.700000000000003</v>
      </c>
      <c r="AS150" s="150"/>
      <c r="AT150" s="150"/>
      <c r="AU150" s="150"/>
      <c r="AV150" s="150"/>
      <c r="AW150" s="150"/>
      <c r="AX150" s="150"/>
      <c r="AY150" s="150"/>
      <c r="AZ150" s="150"/>
      <c r="BA150" s="200">
        <f>X150</f>
        <v>18.700000000000003</v>
      </c>
      <c r="BB150" s="150"/>
      <c r="BC150" s="150"/>
      <c r="BD150" s="150"/>
      <c r="BE150" s="150"/>
      <c r="BF150" s="150"/>
      <c r="BG150" s="200">
        <f>X150</f>
        <v>18.700000000000003</v>
      </c>
      <c r="BH150" s="200">
        <f>X150</f>
        <v>18.700000000000003</v>
      </c>
      <c r="BI150" s="150"/>
      <c r="BJ150" s="159"/>
      <c r="BK150" s="248">
        <f>X150</f>
        <v>18.700000000000003</v>
      </c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200">
        <f>X150</f>
        <v>18.700000000000003</v>
      </c>
      <c r="BV150" s="200">
        <f>X150</f>
        <v>18.700000000000003</v>
      </c>
      <c r="BW150" s="150"/>
      <c r="BX150" s="150"/>
      <c r="BY150" s="150"/>
      <c r="BZ150" s="200">
        <f>X150+AH150</f>
        <v>23.700000000000003</v>
      </c>
      <c r="CA150" s="150"/>
      <c r="CB150" s="150"/>
      <c r="CC150" s="265"/>
      <c r="CD150" s="198"/>
      <c r="CE150" s="150"/>
      <c r="CF150" s="150"/>
      <c r="CG150" s="150"/>
      <c r="CH150" s="150"/>
      <c r="CI150" s="150"/>
      <c r="CJ150" s="248">
        <f>X150</f>
        <v>18.700000000000003</v>
      </c>
      <c r="CK150" s="150"/>
      <c r="CL150" s="150"/>
      <c r="CM150" s="150"/>
      <c r="CN150" s="159"/>
      <c r="CO150" s="150"/>
      <c r="CP150" s="150"/>
      <c r="CQ150" s="150"/>
      <c r="CR150" s="150"/>
      <c r="CS150" s="200">
        <f>X150</f>
        <v>18.700000000000003</v>
      </c>
      <c r="CT150" s="150"/>
      <c r="CU150" s="150"/>
      <c r="CV150" s="150"/>
      <c r="CW150" s="150"/>
      <c r="CX150" s="150"/>
      <c r="CY150" s="150"/>
      <c r="CZ150" s="150"/>
      <c r="DA150" s="150"/>
      <c r="DB150" s="150"/>
      <c r="DC150" s="150"/>
      <c r="DD150" s="150"/>
      <c r="DE150" s="150"/>
      <c r="DF150" s="150"/>
      <c r="DG150" s="150"/>
      <c r="DH150" s="150"/>
      <c r="DI150" s="150"/>
      <c r="DJ150" s="150"/>
      <c r="DK150" s="150"/>
      <c r="DL150" s="150"/>
    </row>
    <row r="151" spans="1:116" s="273" customFormat="1" ht="12.75" customHeight="1">
      <c r="A151" s="252">
        <v>126</v>
      </c>
      <c r="B151" s="243">
        <v>12</v>
      </c>
      <c r="C151" s="253">
        <v>10</v>
      </c>
      <c r="D151" s="198" t="s">
        <v>329</v>
      </c>
      <c r="E151" s="255">
        <v>1</v>
      </c>
      <c r="F151" s="255">
        <v>1</v>
      </c>
      <c r="G151" s="276">
        <v>0</v>
      </c>
      <c r="H151" s="270">
        <v>1</v>
      </c>
      <c r="I151" s="259" t="s">
        <v>3</v>
      </c>
      <c r="J151" s="260" t="s">
        <v>143</v>
      </c>
      <c r="K151" s="261">
        <v>18</v>
      </c>
      <c r="L151" s="262"/>
      <c r="M151" s="262"/>
      <c r="N151" s="261">
        <v>700</v>
      </c>
      <c r="O151" s="261"/>
      <c r="P151" s="261"/>
      <c r="Q151" s="263"/>
      <c r="R151" s="263"/>
      <c r="S151" s="264">
        <v>41</v>
      </c>
      <c r="T151" s="263">
        <v>1.1</v>
      </c>
      <c r="U151" s="263"/>
      <c r="V151" s="264">
        <v>45.1</v>
      </c>
      <c r="W151" s="265"/>
      <c r="X151" s="266">
        <v>45.1</v>
      </c>
      <c r="Y151" s="265"/>
      <c r="Z151" s="265"/>
      <c r="AA151" s="265"/>
      <c r="AB151" s="198"/>
      <c r="AC151" s="267"/>
      <c r="AD151" s="265">
        <v>1</v>
      </c>
      <c r="AE151" s="265">
        <v>2</v>
      </c>
      <c r="AF151" s="265">
        <v>44</v>
      </c>
      <c r="AG151" s="268" t="s">
        <v>122</v>
      </c>
      <c r="AH151" s="269">
        <v>0</v>
      </c>
      <c r="AI151" s="243"/>
      <c r="AJ151" s="265"/>
      <c r="AK151" s="265"/>
      <c r="AL151" s="271"/>
      <c r="AM151" s="265"/>
      <c r="AN151" s="265"/>
      <c r="AO151" s="267"/>
      <c r="AP151" s="267"/>
      <c r="AQ151" s="198"/>
      <c r="AR151" s="271"/>
      <c r="AS151" s="198"/>
      <c r="AT151" s="198"/>
      <c r="AU151" s="198"/>
      <c r="AV151" s="198"/>
      <c r="AW151" s="198"/>
      <c r="AX151" s="198"/>
      <c r="AY151" s="198"/>
      <c r="AZ151" s="198"/>
      <c r="BA151" s="272"/>
      <c r="BB151" s="198"/>
      <c r="BC151" s="198"/>
      <c r="BD151" s="198"/>
      <c r="BE151" s="198"/>
      <c r="BF151" s="272">
        <f>X151</f>
        <v>45.1</v>
      </c>
      <c r="BG151" s="272"/>
      <c r="BH151" s="272"/>
      <c r="BI151" s="198"/>
      <c r="BJ151" s="265"/>
      <c r="BK151" s="271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272"/>
      <c r="BV151" s="272"/>
      <c r="BW151" s="198"/>
      <c r="BX151" s="198"/>
      <c r="BY151" s="198"/>
      <c r="BZ151" s="272"/>
      <c r="CA151" s="198"/>
      <c r="CB151" s="198"/>
      <c r="CC151" s="265"/>
      <c r="CD151" s="198"/>
      <c r="CE151" s="198"/>
      <c r="CF151" s="198"/>
      <c r="CG151" s="198"/>
      <c r="CH151" s="198"/>
      <c r="CI151" s="198"/>
      <c r="CJ151" s="271"/>
      <c r="CK151" s="198"/>
      <c r="CL151" s="198"/>
      <c r="CM151" s="198"/>
      <c r="CN151" s="265"/>
      <c r="CO151" s="198"/>
      <c r="CP151" s="198"/>
      <c r="CQ151" s="198"/>
      <c r="CR151" s="198"/>
      <c r="CS151" s="272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</row>
    <row r="152" spans="1:116" s="273" customFormat="1" ht="12.75" customHeight="1">
      <c r="A152" s="252">
        <v>127</v>
      </c>
      <c r="B152" s="243">
        <v>12</v>
      </c>
      <c r="C152" s="253">
        <v>16</v>
      </c>
      <c r="D152" s="198" t="s">
        <v>330</v>
      </c>
      <c r="E152" s="255">
        <v>1</v>
      </c>
      <c r="F152" s="255">
        <v>1</v>
      </c>
      <c r="G152" s="276">
        <v>0</v>
      </c>
      <c r="H152" s="270">
        <v>1</v>
      </c>
      <c r="I152" s="259" t="s">
        <v>3</v>
      </c>
      <c r="J152" s="260" t="s">
        <v>143</v>
      </c>
      <c r="K152" s="261">
        <v>20</v>
      </c>
      <c r="L152" s="262"/>
      <c r="M152" s="262"/>
      <c r="N152" s="261">
        <v>400</v>
      </c>
      <c r="O152" s="261"/>
      <c r="P152" s="261"/>
      <c r="Q152" s="263"/>
      <c r="R152" s="263"/>
      <c r="S152" s="264">
        <v>38</v>
      </c>
      <c r="T152" s="263">
        <v>1.1</v>
      </c>
      <c r="U152" s="263"/>
      <c r="V152" s="264">
        <v>41.8</v>
      </c>
      <c r="W152" s="265"/>
      <c r="X152" s="266">
        <v>41.8</v>
      </c>
      <c r="Y152" s="265"/>
      <c r="Z152" s="265"/>
      <c r="AA152" s="265"/>
      <c r="AB152" s="198"/>
      <c r="AC152" s="267"/>
      <c r="AD152" s="265">
        <v>1</v>
      </c>
      <c r="AE152" s="265">
        <v>2</v>
      </c>
      <c r="AF152" s="265">
        <v>41</v>
      </c>
      <c r="AG152" s="268" t="s">
        <v>122</v>
      </c>
      <c r="AH152" s="269">
        <v>0</v>
      </c>
      <c r="AI152" s="243"/>
      <c r="AJ152" s="265"/>
      <c r="AK152" s="265"/>
      <c r="AL152" s="271"/>
      <c r="AM152" s="265"/>
      <c r="AN152" s="265"/>
      <c r="AO152" s="267"/>
      <c r="AP152" s="267"/>
      <c r="AQ152" s="198"/>
      <c r="AR152" s="271"/>
      <c r="AS152" s="198"/>
      <c r="AT152" s="198"/>
      <c r="AU152" s="198"/>
      <c r="AV152" s="198"/>
      <c r="AW152" s="198"/>
      <c r="AX152" s="198"/>
      <c r="AY152" s="198"/>
      <c r="AZ152" s="198"/>
      <c r="BA152" s="272"/>
      <c r="BB152" s="198"/>
      <c r="BC152" s="198"/>
      <c r="BD152" s="198"/>
      <c r="BE152" s="198"/>
      <c r="BF152" s="272">
        <f>X152</f>
        <v>41.8</v>
      </c>
      <c r="BG152" s="272"/>
      <c r="BH152" s="272"/>
      <c r="BI152" s="198"/>
      <c r="BJ152" s="265"/>
      <c r="BK152" s="271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272"/>
      <c r="BV152" s="272"/>
      <c r="BW152" s="198"/>
      <c r="BX152" s="198"/>
      <c r="BY152" s="198"/>
      <c r="BZ152" s="272"/>
      <c r="CA152" s="198"/>
      <c r="CB152" s="198"/>
      <c r="CC152" s="265"/>
      <c r="CD152" s="198"/>
      <c r="CE152" s="198"/>
      <c r="CF152" s="198"/>
      <c r="CG152" s="198"/>
      <c r="CH152" s="198"/>
      <c r="CI152" s="198"/>
      <c r="CJ152" s="271"/>
      <c r="CK152" s="198"/>
      <c r="CL152" s="198"/>
      <c r="CM152" s="198"/>
      <c r="CN152" s="265"/>
      <c r="CO152" s="198"/>
      <c r="CP152" s="198"/>
      <c r="CQ152" s="198"/>
      <c r="CR152" s="198"/>
      <c r="CS152" s="272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</row>
    <row r="153" spans="1:116" s="161" customFormat="1" ht="12.75" customHeight="1">
      <c r="A153" s="128">
        <v>128</v>
      </c>
      <c r="B153" s="148">
        <v>12</v>
      </c>
      <c r="C153" s="160">
        <v>19</v>
      </c>
      <c r="D153" s="150" t="s">
        <v>331</v>
      </c>
      <c r="E153" s="151">
        <v>1</v>
      </c>
      <c r="F153" s="151">
        <v>1</v>
      </c>
      <c r="G153" s="152">
        <v>0</v>
      </c>
      <c r="H153" s="153">
        <v>1</v>
      </c>
      <c r="I153" s="147" t="s">
        <v>3</v>
      </c>
      <c r="J153" s="154" t="s">
        <v>143</v>
      </c>
      <c r="K153" s="155">
        <v>20</v>
      </c>
      <c r="L153" s="156"/>
      <c r="M153" s="156"/>
      <c r="N153" s="155">
        <v>200</v>
      </c>
      <c r="O153" s="155"/>
      <c r="P153" s="155"/>
      <c r="Q153" s="157"/>
      <c r="R153" s="157"/>
      <c r="S153" s="158">
        <v>34</v>
      </c>
      <c r="T153" s="157">
        <v>1.1</v>
      </c>
      <c r="U153" s="157"/>
      <c r="V153" s="158">
        <v>37.4</v>
      </c>
      <c r="W153" s="159"/>
      <c r="X153" s="180">
        <v>37.4</v>
      </c>
      <c r="Y153" s="159"/>
      <c r="Z153" s="159"/>
      <c r="AA153" s="159"/>
      <c r="AB153" s="150"/>
      <c r="AC153" s="189"/>
      <c r="AD153" s="159">
        <v>1</v>
      </c>
      <c r="AE153" s="159">
        <v>2</v>
      </c>
      <c r="AF153" s="159">
        <v>37</v>
      </c>
      <c r="AG153" s="238" t="s">
        <v>122</v>
      </c>
      <c r="AH153" s="184">
        <v>0</v>
      </c>
      <c r="AI153" s="148"/>
      <c r="AJ153" s="159"/>
      <c r="AK153" s="159"/>
      <c r="AL153" s="248"/>
      <c r="AM153" s="159"/>
      <c r="AN153" s="159"/>
      <c r="AO153" s="189"/>
      <c r="AP153" s="189"/>
      <c r="AQ153" s="150"/>
      <c r="AR153" s="248"/>
      <c r="AS153" s="150"/>
      <c r="AT153" s="150"/>
      <c r="AU153" s="150"/>
      <c r="AV153" s="150"/>
      <c r="AW153" s="150"/>
      <c r="AX153" s="150"/>
      <c r="AY153" s="150"/>
      <c r="AZ153" s="150"/>
      <c r="BA153" s="200"/>
      <c r="BB153" s="150"/>
      <c r="BC153" s="150"/>
      <c r="BD153" s="150"/>
      <c r="BE153" s="150"/>
      <c r="BF153" s="200">
        <f>X153</f>
        <v>37.4</v>
      </c>
      <c r="BG153" s="200"/>
      <c r="BH153" s="200"/>
      <c r="BI153" s="150"/>
      <c r="BJ153" s="159"/>
      <c r="BK153" s="248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200"/>
      <c r="BV153" s="200"/>
      <c r="BW153" s="150"/>
      <c r="BX153" s="150"/>
      <c r="BY153" s="150"/>
      <c r="BZ153" s="200"/>
      <c r="CA153" s="150"/>
      <c r="CB153" s="150"/>
      <c r="CC153" s="265"/>
      <c r="CD153" s="198"/>
      <c r="CE153" s="150"/>
      <c r="CF153" s="150"/>
      <c r="CG153" s="150"/>
      <c r="CH153" s="150"/>
      <c r="CI153" s="150"/>
      <c r="CJ153" s="248"/>
      <c r="CK153" s="150"/>
      <c r="CL153" s="150"/>
      <c r="CM153" s="150"/>
      <c r="CN153" s="159"/>
      <c r="CO153" s="150"/>
      <c r="CP153" s="150"/>
      <c r="CQ153" s="150"/>
      <c r="CR153" s="150"/>
      <c r="CS153" s="200"/>
      <c r="CT153" s="150"/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</row>
    <row r="154" spans="1:116" s="161" customFormat="1" ht="12.75" customHeight="1">
      <c r="A154" s="128">
        <v>129</v>
      </c>
      <c r="B154" s="148">
        <v>12</v>
      </c>
      <c r="C154" s="160">
        <v>20</v>
      </c>
      <c r="D154" s="150" t="s">
        <v>326</v>
      </c>
      <c r="E154" s="151">
        <v>1</v>
      </c>
      <c r="F154" s="151">
        <v>1</v>
      </c>
      <c r="G154" s="152">
        <v>0</v>
      </c>
      <c r="H154" s="153">
        <v>1</v>
      </c>
      <c r="I154" s="147" t="s">
        <v>3</v>
      </c>
      <c r="J154" s="154" t="s">
        <v>143</v>
      </c>
      <c r="K154" s="155">
        <v>18.8</v>
      </c>
      <c r="L154" s="156"/>
      <c r="M154" s="156"/>
      <c r="N154" s="155">
        <v>750</v>
      </c>
      <c r="O154" s="155"/>
      <c r="P154" s="155"/>
      <c r="Q154" s="157"/>
      <c r="R154" s="157"/>
      <c r="S154" s="158">
        <f>SUM(segédtábla!U54)</f>
        <v>43.2</v>
      </c>
      <c r="T154" s="157" t="str">
        <f>(CONCATENATE(segédtábla!V54))</f>
        <v>1,1</v>
      </c>
      <c r="U154" s="157">
        <f>(CONCATENATE(segédtábla!W54))</f>
      </c>
      <c r="V154" s="158">
        <f>SUM(segédtábla!X54)</f>
        <v>47.52000000000001</v>
      </c>
      <c r="W154" s="159"/>
      <c r="X154" s="180">
        <f>SUM(segédtábla!Z54)</f>
        <v>47.52000000000001</v>
      </c>
      <c r="Y154" s="159"/>
      <c r="Z154" s="159"/>
      <c r="AA154" s="159"/>
      <c r="AB154" s="150"/>
      <c r="AC154" s="189"/>
      <c r="AD154" s="159">
        <v>1</v>
      </c>
      <c r="AE154" s="159">
        <v>3</v>
      </c>
      <c r="AF154" s="159">
        <v>46</v>
      </c>
      <c r="AG154" s="238" t="s">
        <v>211</v>
      </c>
      <c r="AH154" s="184">
        <v>0</v>
      </c>
      <c r="AI154" s="148"/>
      <c r="AJ154" s="159"/>
      <c r="AK154" s="159"/>
      <c r="AL154" s="159"/>
      <c r="AM154" s="159"/>
      <c r="AN154" s="159"/>
      <c r="AO154" s="189"/>
      <c r="AP154" s="189"/>
      <c r="AQ154" s="150"/>
      <c r="AR154" s="159"/>
      <c r="AS154" s="150"/>
      <c r="AT154" s="150"/>
      <c r="AU154" s="150"/>
      <c r="AV154" s="150"/>
      <c r="AW154" s="150"/>
      <c r="AX154" s="150"/>
      <c r="AY154" s="150"/>
      <c r="AZ154" s="150"/>
      <c r="BA154" s="200">
        <f>X154</f>
        <v>47.52000000000001</v>
      </c>
      <c r="BB154" s="150"/>
      <c r="BC154" s="150"/>
      <c r="BD154" s="150"/>
      <c r="BE154" s="150"/>
      <c r="BF154" s="150"/>
      <c r="BG154" s="150"/>
      <c r="BH154" s="150"/>
      <c r="BI154" s="150"/>
      <c r="BJ154" s="159"/>
      <c r="BK154" s="159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265"/>
      <c r="CD154" s="198"/>
      <c r="CE154" s="150"/>
      <c r="CF154" s="150"/>
      <c r="CG154" s="150"/>
      <c r="CH154" s="150"/>
      <c r="CI154" s="150"/>
      <c r="CJ154" s="159"/>
      <c r="CK154" s="150"/>
      <c r="CL154" s="150"/>
      <c r="CM154" s="150"/>
      <c r="CN154" s="159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</row>
    <row r="155" spans="1:116" s="273" customFormat="1" ht="12.75" customHeight="1">
      <c r="A155" s="252">
        <v>130</v>
      </c>
      <c r="B155" s="243">
        <v>12</v>
      </c>
      <c r="C155" s="253">
        <v>22</v>
      </c>
      <c r="D155" s="198" t="s">
        <v>332</v>
      </c>
      <c r="E155" s="255">
        <v>1</v>
      </c>
      <c r="F155" s="255">
        <v>1</v>
      </c>
      <c r="G155" s="276">
        <v>0</v>
      </c>
      <c r="H155" s="270">
        <v>1</v>
      </c>
      <c r="I155" s="259" t="s">
        <v>3</v>
      </c>
      <c r="J155" s="260" t="s">
        <v>143</v>
      </c>
      <c r="K155" s="261">
        <v>16</v>
      </c>
      <c r="L155" s="262"/>
      <c r="M155" s="262"/>
      <c r="N155" s="261">
        <v>500</v>
      </c>
      <c r="O155" s="261"/>
      <c r="P155" s="261"/>
      <c r="Q155" s="263"/>
      <c r="R155" s="263"/>
      <c r="S155" s="264">
        <v>34</v>
      </c>
      <c r="T155" s="263">
        <v>1.1</v>
      </c>
      <c r="U155" s="263"/>
      <c r="V155" s="264">
        <v>37.4</v>
      </c>
      <c r="W155" s="265"/>
      <c r="X155" s="266">
        <v>37.4</v>
      </c>
      <c r="Y155" s="265"/>
      <c r="Z155" s="265"/>
      <c r="AA155" s="265"/>
      <c r="AB155" s="198"/>
      <c r="AC155" s="267"/>
      <c r="AD155" s="265">
        <v>1</v>
      </c>
      <c r="AE155" s="265">
        <v>2</v>
      </c>
      <c r="AF155" s="265">
        <v>37</v>
      </c>
      <c r="AG155" s="268" t="s">
        <v>122</v>
      </c>
      <c r="AH155" s="269">
        <v>0</v>
      </c>
      <c r="AI155" s="243"/>
      <c r="AJ155" s="265"/>
      <c r="AK155" s="265"/>
      <c r="AL155" s="265"/>
      <c r="AM155" s="265"/>
      <c r="AN155" s="265"/>
      <c r="AO155" s="267"/>
      <c r="AP155" s="267"/>
      <c r="AQ155" s="198"/>
      <c r="AR155" s="265"/>
      <c r="AS155" s="198"/>
      <c r="AT155" s="198"/>
      <c r="AU155" s="198"/>
      <c r="AV155" s="198"/>
      <c r="AW155" s="198"/>
      <c r="AX155" s="198"/>
      <c r="AY155" s="198"/>
      <c r="AZ155" s="198"/>
      <c r="BA155" s="272"/>
      <c r="BB155" s="198"/>
      <c r="BC155" s="198"/>
      <c r="BD155" s="198"/>
      <c r="BE155" s="198"/>
      <c r="BF155" s="272">
        <f>X155</f>
        <v>37.4</v>
      </c>
      <c r="BG155" s="198"/>
      <c r="BH155" s="198"/>
      <c r="BI155" s="198"/>
      <c r="BJ155" s="265"/>
      <c r="BK155" s="265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265"/>
      <c r="CD155" s="198"/>
      <c r="CE155" s="198"/>
      <c r="CF155" s="198"/>
      <c r="CG155" s="198"/>
      <c r="CH155" s="198"/>
      <c r="CI155" s="198"/>
      <c r="CJ155" s="265"/>
      <c r="CK155" s="198"/>
      <c r="CL155" s="198"/>
      <c r="CM155" s="198"/>
      <c r="CN155" s="265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</row>
    <row r="156" spans="1:116" s="273" customFormat="1" ht="12.75" customHeight="1">
      <c r="A156" s="252">
        <v>131</v>
      </c>
      <c r="B156" s="243">
        <v>12</v>
      </c>
      <c r="C156" s="253">
        <v>27</v>
      </c>
      <c r="D156" s="198" t="s">
        <v>333</v>
      </c>
      <c r="E156" s="255">
        <v>1</v>
      </c>
      <c r="F156" s="255">
        <v>1</v>
      </c>
      <c r="G156" s="276">
        <v>0</v>
      </c>
      <c r="H156" s="270">
        <v>1</v>
      </c>
      <c r="I156" s="259" t="s">
        <v>3</v>
      </c>
      <c r="J156" s="260" t="s">
        <v>143</v>
      </c>
      <c r="K156" s="261">
        <v>6</v>
      </c>
      <c r="L156" s="262"/>
      <c r="M156" s="262"/>
      <c r="N156" s="261">
        <v>100</v>
      </c>
      <c r="O156" s="261"/>
      <c r="P156" s="261"/>
      <c r="Q156" s="263"/>
      <c r="R156" s="263"/>
      <c r="S156" s="264">
        <f>SUM(segédtábla!U55)</f>
        <v>11</v>
      </c>
      <c r="T156" s="263" t="str">
        <f>(CONCATENATE(segédtábla!V55))</f>
        <v>1,1</v>
      </c>
      <c r="U156" s="263">
        <f>(CONCATENATE(segédtábla!W55))</f>
      </c>
      <c r="V156" s="264">
        <f>SUM(segédtábla!X55)</f>
        <v>12.100000000000001</v>
      </c>
      <c r="W156" s="265"/>
      <c r="X156" s="266">
        <f>SUM(segédtábla!Z55)</f>
        <v>12.100000000000001</v>
      </c>
      <c r="Y156" s="265"/>
      <c r="Z156" s="265"/>
      <c r="AA156" s="265"/>
      <c r="AB156" s="198"/>
      <c r="AC156" s="267"/>
      <c r="AD156" s="265">
        <v>11</v>
      </c>
      <c r="AE156" s="265">
        <v>14</v>
      </c>
      <c r="AF156" s="265">
        <v>0</v>
      </c>
      <c r="AG156" s="268" t="s">
        <v>328</v>
      </c>
      <c r="AH156" s="269">
        <v>5</v>
      </c>
      <c r="AI156" s="243"/>
      <c r="AJ156" s="265"/>
      <c r="AK156" s="265"/>
      <c r="AL156" s="265"/>
      <c r="AM156" s="265"/>
      <c r="AN156" s="265"/>
      <c r="AO156" s="267"/>
      <c r="AP156" s="267"/>
      <c r="AQ156" s="198"/>
      <c r="AR156" s="271">
        <f>X156</f>
        <v>12.100000000000001</v>
      </c>
      <c r="AS156" s="198"/>
      <c r="AT156" s="198"/>
      <c r="AU156" s="198"/>
      <c r="AV156" s="198"/>
      <c r="AW156" s="198"/>
      <c r="AX156" s="198"/>
      <c r="AY156" s="198"/>
      <c r="AZ156" s="198"/>
      <c r="BA156" s="271">
        <f>X156</f>
        <v>12.100000000000001</v>
      </c>
      <c r="BB156" s="198"/>
      <c r="BC156" s="198"/>
      <c r="BD156" s="198"/>
      <c r="BE156" s="198"/>
      <c r="BF156" s="198"/>
      <c r="BG156" s="271">
        <f>X156</f>
        <v>12.100000000000001</v>
      </c>
      <c r="BH156" s="271">
        <f>X156</f>
        <v>12.100000000000001</v>
      </c>
      <c r="BI156" s="198"/>
      <c r="BJ156" s="265"/>
      <c r="BK156" s="265"/>
      <c r="BL156" s="271">
        <f>X156</f>
        <v>12.100000000000001</v>
      </c>
      <c r="BM156" s="198"/>
      <c r="BN156" s="198"/>
      <c r="BO156" s="198"/>
      <c r="BP156" s="198"/>
      <c r="BQ156" s="198"/>
      <c r="BR156" s="198"/>
      <c r="BS156" s="198"/>
      <c r="BT156" s="198"/>
      <c r="BU156" s="271">
        <f>X156</f>
        <v>12.100000000000001</v>
      </c>
      <c r="BV156" s="271">
        <f>X156</f>
        <v>12.100000000000001</v>
      </c>
      <c r="BW156" s="198"/>
      <c r="BX156" s="198"/>
      <c r="BY156" s="198"/>
      <c r="BZ156" s="198"/>
      <c r="CA156" s="198"/>
      <c r="CB156" s="198"/>
      <c r="CC156" s="265"/>
      <c r="CD156" s="198"/>
      <c r="CE156" s="198"/>
      <c r="CF156" s="198"/>
      <c r="CG156" s="198"/>
      <c r="CH156" s="198"/>
      <c r="CI156" s="198"/>
      <c r="CJ156" s="265"/>
      <c r="CK156" s="198"/>
      <c r="CL156" s="198"/>
      <c r="CM156" s="271">
        <f>X156</f>
        <v>12.100000000000001</v>
      </c>
      <c r="CN156" s="265"/>
      <c r="CO156" s="271">
        <f>X156</f>
        <v>12.100000000000001</v>
      </c>
      <c r="CP156" s="198"/>
      <c r="CQ156" s="198"/>
      <c r="CR156" s="198"/>
      <c r="CS156" s="271">
        <f>X156</f>
        <v>12.100000000000001</v>
      </c>
      <c r="CT156" s="271">
        <f>X156+AH156</f>
        <v>17.1</v>
      </c>
      <c r="CU156" s="198"/>
      <c r="CV156" s="198"/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8"/>
      <c r="DH156" s="198"/>
      <c r="DI156" s="198"/>
      <c r="DJ156" s="198"/>
      <c r="DK156" s="198"/>
      <c r="DL156" s="198"/>
    </row>
    <row r="157" spans="1:116" s="273" customFormat="1" ht="12.75" customHeight="1">
      <c r="A157" s="252">
        <v>132</v>
      </c>
      <c r="B157" s="243">
        <v>12</v>
      </c>
      <c r="C157" s="253">
        <v>27</v>
      </c>
      <c r="D157" s="198" t="s">
        <v>335</v>
      </c>
      <c r="E157" s="255">
        <v>1</v>
      </c>
      <c r="F157" s="255">
        <v>1</v>
      </c>
      <c r="G157" s="276">
        <v>0</v>
      </c>
      <c r="H157" s="270">
        <v>1</v>
      </c>
      <c r="I157" s="259" t="s">
        <v>3</v>
      </c>
      <c r="J157" s="260" t="s">
        <v>143</v>
      </c>
      <c r="K157" s="261">
        <v>18</v>
      </c>
      <c r="L157" s="262"/>
      <c r="M157" s="262"/>
      <c r="N157" s="261">
        <v>550</v>
      </c>
      <c r="O157" s="261"/>
      <c r="P157" s="261"/>
      <c r="Q157" s="263"/>
      <c r="R157" s="263"/>
      <c r="S157" s="264">
        <v>38</v>
      </c>
      <c r="T157" s="263">
        <v>1.1</v>
      </c>
      <c r="U157" s="263"/>
      <c r="V157" s="264">
        <v>41.8</v>
      </c>
      <c r="W157" s="265"/>
      <c r="X157" s="266">
        <v>41.8</v>
      </c>
      <c r="Y157" s="265"/>
      <c r="Z157" s="265"/>
      <c r="AA157" s="265"/>
      <c r="AB157" s="198"/>
      <c r="AC157" s="267"/>
      <c r="AD157" s="265">
        <v>1</v>
      </c>
      <c r="AE157" s="265">
        <v>2</v>
      </c>
      <c r="AF157" s="265">
        <v>41</v>
      </c>
      <c r="AG157" s="268" t="s">
        <v>122</v>
      </c>
      <c r="AH157" s="269">
        <v>0</v>
      </c>
      <c r="AI157" s="243"/>
      <c r="AJ157" s="265"/>
      <c r="AK157" s="265"/>
      <c r="AL157" s="265"/>
      <c r="AM157" s="265"/>
      <c r="AN157" s="265"/>
      <c r="AO157" s="267"/>
      <c r="AP157" s="267"/>
      <c r="AQ157" s="198"/>
      <c r="AR157" s="271"/>
      <c r="AS157" s="198"/>
      <c r="AT157" s="198"/>
      <c r="AU157" s="198"/>
      <c r="AV157" s="198"/>
      <c r="AW157" s="198"/>
      <c r="AX157" s="198"/>
      <c r="AY157" s="198"/>
      <c r="AZ157" s="198"/>
      <c r="BA157" s="271"/>
      <c r="BB157" s="198"/>
      <c r="BC157" s="198"/>
      <c r="BD157" s="198"/>
      <c r="BE157" s="198"/>
      <c r="BF157" s="272">
        <f>X157</f>
        <v>41.8</v>
      </c>
      <c r="BG157" s="271"/>
      <c r="BH157" s="271"/>
      <c r="BI157" s="198"/>
      <c r="BJ157" s="265"/>
      <c r="BK157" s="265"/>
      <c r="BL157" s="271"/>
      <c r="BM157" s="198"/>
      <c r="BN157" s="198"/>
      <c r="BO157" s="198"/>
      <c r="BP157" s="198"/>
      <c r="BQ157" s="198"/>
      <c r="BR157" s="198"/>
      <c r="BS157" s="198"/>
      <c r="BT157" s="198"/>
      <c r="BU157" s="271"/>
      <c r="BV157" s="271"/>
      <c r="BW157" s="198"/>
      <c r="BX157" s="198"/>
      <c r="BY157" s="198"/>
      <c r="BZ157" s="198"/>
      <c r="CA157" s="198"/>
      <c r="CB157" s="198"/>
      <c r="CC157" s="265"/>
      <c r="CD157" s="198"/>
      <c r="CE157" s="198"/>
      <c r="CF157" s="198"/>
      <c r="CG157" s="198"/>
      <c r="CH157" s="198"/>
      <c r="CI157" s="198"/>
      <c r="CJ157" s="265"/>
      <c r="CK157" s="198"/>
      <c r="CL157" s="198"/>
      <c r="CM157" s="271"/>
      <c r="CN157" s="265"/>
      <c r="CO157" s="271"/>
      <c r="CP157" s="198"/>
      <c r="CQ157" s="198"/>
      <c r="CR157" s="198"/>
      <c r="CS157" s="271"/>
      <c r="CT157" s="271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</row>
    <row r="158" spans="1:116" s="161" customFormat="1" ht="12.75" customHeight="1">
      <c r="A158" s="128">
        <v>133</v>
      </c>
      <c r="B158" s="243">
        <v>12</v>
      </c>
      <c r="C158" s="160">
        <v>29</v>
      </c>
      <c r="D158" s="150" t="s">
        <v>327</v>
      </c>
      <c r="E158" s="151">
        <v>1</v>
      </c>
      <c r="F158" s="151">
        <v>1</v>
      </c>
      <c r="G158" s="152">
        <v>0</v>
      </c>
      <c r="H158" s="153">
        <v>1</v>
      </c>
      <c r="I158" s="147" t="s">
        <v>3</v>
      </c>
      <c r="J158" s="154" t="s">
        <v>143</v>
      </c>
      <c r="K158" s="155">
        <v>13</v>
      </c>
      <c r="L158" s="156"/>
      <c r="M158" s="156"/>
      <c r="N158" s="155">
        <v>190</v>
      </c>
      <c r="O158" s="155"/>
      <c r="P158" s="155"/>
      <c r="Q158" s="157"/>
      <c r="R158" s="157"/>
      <c r="S158" s="158">
        <f>SUM(segédtábla!U56)</f>
        <v>23.3</v>
      </c>
      <c r="T158" s="157" t="str">
        <f>(CONCATENATE(segédtábla!V56))</f>
        <v>1,1</v>
      </c>
      <c r="U158" s="157">
        <f>(CONCATENATE(segédtábla!W56))</f>
      </c>
      <c r="V158" s="158">
        <f>SUM(segédtábla!X56)</f>
        <v>25.630000000000003</v>
      </c>
      <c r="W158" s="159"/>
      <c r="X158" s="180">
        <f>SUM(segédtábla!Z56)</f>
        <v>25.630000000000003</v>
      </c>
      <c r="Y158" s="159"/>
      <c r="Z158" s="159"/>
      <c r="AA158" s="159"/>
      <c r="AB158" s="150"/>
      <c r="AC158" s="189"/>
      <c r="AD158" s="159">
        <v>1</v>
      </c>
      <c r="AE158" s="159">
        <v>3</v>
      </c>
      <c r="AF158" s="159">
        <v>26</v>
      </c>
      <c r="AG158" s="238" t="s">
        <v>211</v>
      </c>
      <c r="AH158" s="184">
        <v>0</v>
      </c>
      <c r="AI158" s="148"/>
      <c r="AJ158" s="159"/>
      <c r="AK158" s="159"/>
      <c r="AL158" s="159"/>
      <c r="AM158" s="159"/>
      <c r="AN158" s="159"/>
      <c r="AO158" s="189"/>
      <c r="AP158" s="189"/>
      <c r="AQ158" s="150"/>
      <c r="AR158" s="159"/>
      <c r="AS158" s="150"/>
      <c r="AT158" s="150"/>
      <c r="AU158" s="150"/>
      <c r="AV158" s="150"/>
      <c r="AW158" s="150"/>
      <c r="AX158" s="150"/>
      <c r="AY158" s="150"/>
      <c r="AZ158" s="150"/>
      <c r="BA158" s="200">
        <f>X158</f>
        <v>25.630000000000003</v>
      </c>
      <c r="BB158" s="150"/>
      <c r="BC158" s="150"/>
      <c r="BD158" s="150"/>
      <c r="BE158" s="150"/>
      <c r="BF158" s="150"/>
      <c r="BG158" s="150"/>
      <c r="BH158" s="150"/>
      <c r="BI158" s="150"/>
      <c r="BJ158" s="159"/>
      <c r="BK158" s="159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265"/>
      <c r="CD158" s="198"/>
      <c r="CE158" s="150"/>
      <c r="CF158" s="150"/>
      <c r="CG158" s="150"/>
      <c r="CH158" s="150"/>
      <c r="CI158" s="150"/>
      <c r="CJ158" s="159"/>
      <c r="CK158" s="150"/>
      <c r="CL158" s="150"/>
      <c r="CM158" s="150"/>
      <c r="CN158" s="159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</row>
    <row r="159" spans="1:116" s="161" customFormat="1" ht="12.75" customHeight="1">
      <c r="A159" s="128">
        <v>134</v>
      </c>
      <c r="B159" s="148">
        <v>12</v>
      </c>
      <c r="C159" s="160">
        <v>30</v>
      </c>
      <c r="D159" s="150" t="s">
        <v>336</v>
      </c>
      <c r="E159" s="151">
        <v>1</v>
      </c>
      <c r="F159" s="151">
        <v>1</v>
      </c>
      <c r="G159" s="152">
        <v>0</v>
      </c>
      <c r="H159" s="153">
        <v>1</v>
      </c>
      <c r="I159" s="147" t="s">
        <v>3</v>
      </c>
      <c r="J159" s="154" t="s">
        <v>143</v>
      </c>
      <c r="K159" s="155">
        <v>24</v>
      </c>
      <c r="L159" s="156"/>
      <c r="M159" s="156"/>
      <c r="N159" s="155">
        <v>800</v>
      </c>
      <c r="O159" s="155"/>
      <c r="P159" s="155"/>
      <c r="Q159" s="157">
        <f>(CONCATENATE(segédtábla!S72))</f>
      </c>
      <c r="R159" s="157"/>
      <c r="S159" s="158">
        <f>SUM(segédtábla!U57)</f>
        <v>52</v>
      </c>
      <c r="T159" s="157" t="str">
        <f>(CONCATENATE(segédtábla!V57))</f>
        <v>1,1</v>
      </c>
      <c r="U159" s="157">
        <f>(CONCATENATE(segédtábla!W57))</f>
      </c>
      <c r="V159" s="158">
        <f>SUM(segédtábla!X57)</f>
        <v>57.2</v>
      </c>
      <c r="W159" s="159"/>
      <c r="X159" s="180">
        <f>SUM(segédtábla!Z57)</f>
        <v>57.2</v>
      </c>
      <c r="Y159" s="159"/>
      <c r="Z159" s="159"/>
      <c r="AA159" s="159"/>
      <c r="AB159" s="150"/>
      <c r="AC159" s="189"/>
      <c r="AD159" s="159">
        <v>1</v>
      </c>
      <c r="AE159" s="159">
        <v>2</v>
      </c>
      <c r="AF159" s="159">
        <v>55</v>
      </c>
      <c r="AG159" s="159" t="s">
        <v>122</v>
      </c>
      <c r="AH159" s="184">
        <v>0</v>
      </c>
      <c r="AI159" s="148"/>
      <c r="AJ159" s="159"/>
      <c r="AK159" s="159"/>
      <c r="AL159" s="159"/>
      <c r="AM159" s="159"/>
      <c r="AN159" s="159"/>
      <c r="AO159" s="189"/>
      <c r="AP159" s="189"/>
      <c r="AQ159" s="150"/>
      <c r="AR159" s="159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200">
        <f>X159</f>
        <v>57.2</v>
      </c>
      <c r="BG159" s="150"/>
      <c r="BH159" s="150"/>
      <c r="BI159" s="150"/>
      <c r="BJ159" s="159"/>
      <c r="BK159" s="159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265"/>
      <c r="CD159" s="198"/>
      <c r="CE159" s="150"/>
      <c r="CF159" s="150"/>
      <c r="CG159" s="150"/>
      <c r="CH159" s="150"/>
      <c r="CI159" s="150"/>
      <c r="CJ159" s="159"/>
      <c r="CK159" s="150"/>
      <c r="CL159" s="150"/>
      <c r="CM159" s="150"/>
      <c r="CN159" s="159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</row>
    <row r="160" spans="1:116" s="161" customFormat="1" ht="12.75" customHeight="1">
      <c r="A160" s="128">
        <v>135</v>
      </c>
      <c r="B160" s="148">
        <v>12</v>
      </c>
      <c r="C160" s="160">
        <v>31</v>
      </c>
      <c r="D160" s="150" t="s">
        <v>340</v>
      </c>
      <c r="E160" s="151">
        <v>1</v>
      </c>
      <c r="F160" s="151">
        <v>1</v>
      </c>
      <c r="G160" s="152">
        <v>0</v>
      </c>
      <c r="H160" s="153">
        <v>1</v>
      </c>
      <c r="I160" s="147" t="s">
        <v>3</v>
      </c>
      <c r="J160" s="154" t="s">
        <v>143</v>
      </c>
      <c r="K160" s="155">
        <v>10</v>
      </c>
      <c r="L160" s="156"/>
      <c r="M160" s="156"/>
      <c r="N160" s="155">
        <v>450</v>
      </c>
      <c r="O160" s="155"/>
      <c r="P160" s="155"/>
      <c r="Q160" s="157"/>
      <c r="R160" s="157"/>
      <c r="S160" s="158">
        <v>24</v>
      </c>
      <c r="T160" s="157">
        <v>1.1</v>
      </c>
      <c r="U160" s="157"/>
      <c r="V160" s="158">
        <v>26.4</v>
      </c>
      <c r="W160" s="159"/>
      <c r="X160" s="180">
        <v>26.4</v>
      </c>
      <c r="Y160" s="159"/>
      <c r="Z160" s="159"/>
      <c r="AA160" s="159"/>
      <c r="AB160" s="150"/>
      <c r="AC160" s="189"/>
      <c r="AD160" s="159">
        <v>6</v>
      </c>
      <c r="AE160" s="159">
        <v>10</v>
      </c>
      <c r="AF160" s="159">
        <v>24</v>
      </c>
      <c r="AG160" s="159" t="s">
        <v>171</v>
      </c>
      <c r="AH160" s="184">
        <v>0</v>
      </c>
      <c r="AI160" s="148"/>
      <c r="AJ160" s="159"/>
      <c r="AK160" s="159"/>
      <c r="AL160" s="159"/>
      <c r="AM160" s="159"/>
      <c r="AN160" s="159"/>
      <c r="AO160" s="189"/>
      <c r="AP160" s="189"/>
      <c r="AQ160" s="150"/>
      <c r="AR160" s="159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200">
        <f>X160</f>
        <v>26.4</v>
      </c>
      <c r="BD160" s="200">
        <f>X160</f>
        <v>26.4</v>
      </c>
      <c r="BE160" s="150"/>
      <c r="BF160" s="150"/>
      <c r="BG160" s="150"/>
      <c r="BH160" s="150"/>
      <c r="BI160" s="150"/>
      <c r="BJ160" s="248">
        <f>X160</f>
        <v>26.4</v>
      </c>
      <c r="BK160" s="159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200">
        <f>X160</f>
        <v>26.4</v>
      </c>
      <c r="BV160" s="200">
        <f>X160</f>
        <v>26.4</v>
      </c>
      <c r="BW160" s="150"/>
      <c r="BX160" s="150"/>
      <c r="BY160" s="150"/>
      <c r="BZ160" s="150"/>
      <c r="CA160" s="150"/>
      <c r="CB160" s="150"/>
      <c r="CC160" s="265"/>
      <c r="CD160" s="198"/>
      <c r="CE160" s="150"/>
      <c r="CF160" s="150"/>
      <c r="CG160" s="150"/>
      <c r="CH160" s="150"/>
      <c r="CI160" s="150"/>
      <c r="CJ160" s="159"/>
      <c r="CK160" s="150"/>
      <c r="CL160" s="150"/>
      <c r="CM160" s="150"/>
      <c r="CN160" s="159"/>
      <c r="CO160" s="200">
        <f>X160</f>
        <v>26.4</v>
      </c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</row>
    <row r="161" spans="1:116" s="161" customFormat="1" ht="12.75" customHeight="1">
      <c r="A161" s="128">
        <v>136</v>
      </c>
      <c r="B161" s="148">
        <v>11</v>
      </c>
      <c r="C161" s="160">
        <v>17</v>
      </c>
      <c r="D161" s="150" t="s">
        <v>341</v>
      </c>
      <c r="E161" s="151">
        <v>1</v>
      </c>
      <c r="F161" s="151">
        <v>1</v>
      </c>
      <c r="G161" s="152">
        <v>0</v>
      </c>
      <c r="H161" s="153">
        <v>0</v>
      </c>
      <c r="I161" s="147" t="s">
        <v>3</v>
      </c>
      <c r="J161" s="154"/>
      <c r="K161" s="155">
        <v>9</v>
      </c>
      <c r="L161" s="156"/>
      <c r="M161" s="156"/>
      <c r="N161" s="155">
        <v>325</v>
      </c>
      <c r="O161" s="155"/>
      <c r="P161" s="155"/>
      <c r="Q161" s="157"/>
      <c r="R161" s="157"/>
      <c r="S161" s="158">
        <v>20</v>
      </c>
      <c r="T161" s="157">
        <v>1</v>
      </c>
      <c r="U161" s="157"/>
      <c r="V161" s="158">
        <v>20</v>
      </c>
      <c r="W161" s="159"/>
      <c r="X161" s="180">
        <v>20</v>
      </c>
      <c r="Y161" s="159"/>
      <c r="Z161" s="159"/>
      <c r="AA161" s="159"/>
      <c r="AB161" s="150"/>
      <c r="AC161" s="189"/>
      <c r="AD161" s="159">
        <v>3</v>
      </c>
      <c r="AE161" s="159">
        <v>13</v>
      </c>
      <c r="AF161" s="159">
        <v>20</v>
      </c>
      <c r="AG161" s="159" t="s">
        <v>309</v>
      </c>
      <c r="AH161" s="184">
        <v>0</v>
      </c>
      <c r="AI161" s="148"/>
      <c r="AJ161" s="159"/>
      <c r="AK161" s="159"/>
      <c r="AL161" s="159"/>
      <c r="AM161" s="159"/>
      <c r="AN161" s="159"/>
      <c r="AO161" s="189"/>
      <c r="AP161" s="189"/>
      <c r="AQ161" s="150"/>
      <c r="AR161" s="159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200"/>
      <c r="BD161" s="200"/>
      <c r="BE161" s="150"/>
      <c r="BF161" s="150"/>
      <c r="BG161" s="248">
        <f>X161</f>
        <v>20</v>
      </c>
      <c r="BH161" s="150"/>
      <c r="BI161" s="150"/>
      <c r="BJ161" s="248"/>
      <c r="BK161" s="159"/>
      <c r="BL161" s="200">
        <f>X161</f>
        <v>20</v>
      </c>
      <c r="BM161" s="150"/>
      <c r="BN161" s="150"/>
      <c r="BO161" s="150"/>
      <c r="BP161" s="150"/>
      <c r="BQ161" s="150"/>
      <c r="BR161" s="150"/>
      <c r="BS161" s="150"/>
      <c r="BT161" s="150"/>
      <c r="BU161" s="200"/>
      <c r="BV161" s="200"/>
      <c r="BW161" s="150"/>
      <c r="BX161" s="150"/>
      <c r="BY161" s="150"/>
      <c r="BZ161" s="150"/>
      <c r="CA161" s="150"/>
      <c r="CB161" s="150"/>
      <c r="CC161" s="265"/>
      <c r="CD161" s="198"/>
      <c r="CE161" s="150"/>
      <c r="CF161" s="150"/>
      <c r="CG161" s="150"/>
      <c r="CH161" s="150"/>
      <c r="CI161" s="150"/>
      <c r="CJ161" s="159"/>
      <c r="CK161" s="200">
        <f>X161</f>
        <v>20</v>
      </c>
      <c r="CL161" s="150"/>
      <c r="CM161" s="150"/>
      <c r="CN161" s="159"/>
      <c r="CO161" s="20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</row>
    <row r="162" spans="1:116" s="340" customFormat="1" ht="11.25" customHeight="1">
      <c r="A162" s="128">
        <v>137</v>
      </c>
      <c r="B162" s="327">
        <v>12</v>
      </c>
      <c r="C162" s="328">
        <v>16</v>
      </c>
      <c r="D162" s="329" t="s">
        <v>342</v>
      </c>
      <c r="E162" s="151">
        <v>1</v>
      </c>
      <c r="F162" s="330">
        <v>1</v>
      </c>
      <c r="G162" s="331">
        <v>0</v>
      </c>
      <c r="H162" s="332">
        <v>1</v>
      </c>
      <c r="I162" s="147" t="s">
        <v>3</v>
      </c>
      <c r="J162" s="333" t="s">
        <v>143</v>
      </c>
      <c r="K162" s="155">
        <v>10</v>
      </c>
      <c r="L162" s="334"/>
      <c r="M162" s="334"/>
      <c r="N162" s="335">
        <v>200</v>
      </c>
      <c r="O162" s="335"/>
      <c r="P162" s="335"/>
      <c r="Q162" s="336">
        <f>(CONCATENATE(segédtábla!S73))</f>
      </c>
      <c r="R162" s="336"/>
      <c r="S162" s="158">
        <v>19</v>
      </c>
      <c r="T162" s="157">
        <v>1.1</v>
      </c>
      <c r="U162" s="336">
        <f>(CONCATENATE(segédtábla!W58))</f>
      </c>
      <c r="V162" s="142">
        <v>20.9</v>
      </c>
      <c r="W162" s="337"/>
      <c r="X162" s="180">
        <v>20.9</v>
      </c>
      <c r="Y162" s="337"/>
      <c r="Z162" s="337"/>
      <c r="AA162" s="337"/>
      <c r="AB162" s="329"/>
      <c r="AC162" s="338"/>
      <c r="AD162" s="337">
        <v>5</v>
      </c>
      <c r="AE162" s="337">
        <v>14</v>
      </c>
      <c r="AF162" s="337">
        <v>22</v>
      </c>
      <c r="AG162" s="238" t="s">
        <v>309</v>
      </c>
      <c r="AH162" s="339">
        <v>0</v>
      </c>
      <c r="AI162" s="327"/>
      <c r="AJ162" s="337"/>
      <c r="AK162" s="337"/>
      <c r="AL162" s="337"/>
      <c r="AM162" s="337"/>
      <c r="AN162" s="337"/>
      <c r="AO162" s="338"/>
      <c r="AP162" s="338"/>
      <c r="AQ162" s="329"/>
      <c r="AR162" s="337"/>
      <c r="AS162" s="329"/>
      <c r="AT162" s="329"/>
      <c r="AU162" s="329"/>
      <c r="AV162" s="329"/>
      <c r="AW162" s="329"/>
      <c r="AX162" s="329"/>
      <c r="AY162" s="329"/>
      <c r="AZ162" s="329"/>
      <c r="BA162" s="329"/>
      <c r="BB162" s="329"/>
      <c r="BC162" s="329"/>
      <c r="BD162" s="329"/>
      <c r="BE162" s="329"/>
      <c r="BF162" s="329"/>
      <c r="BG162" s="341">
        <f>X162</f>
        <v>20.9</v>
      </c>
      <c r="BH162" s="341">
        <f>X162</f>
        <v>20.9</v>
      </c>
      <c r="BI162" s="329"/>
      <c r="BJ162" s="337"/>
      <c r="BK162" s="337"/>
      <c r="BL162" s="341">
        <f>X162</f>
        <v>20.9</v>
      </c>
      <c r="BM162" s="329"/>
      <c r="BN162" s="329"/>
      <c r="BO162" s="329"/>
      <c r="BP162" s="329"/>
      <c r="BQ162" s="329"/>
      <c r="BR162" s="329"/>
      <c r="BS162" s="329"/>
      <c r="BT162" s="329"/>
      <c r="BU162" s="329"/>
      <c r="BV162" s="329"/>
      <c r="BW162" s="329"/>
      <c r="BX162" s="329"/>
      <c r="BY162" s="329"/>
      <c r="BZ162" s="329"/>
      <c r="CA162" s="329"/>
      <c r="CB162" s="329"/>
      <c r="CC162" s="337"/>
      <c r="CD162" s="329"/>
      <c r="CE162" s="329"/>
      <c r="CF162" s="329"/>
      <c r="CG162" s="329"/>
      <c r="CH162" s="329"/>
      <c r="CI162" s="329"/>
      <c r="CJ162" s="337"/>
      <c r="CK162" s="341">
        <f>X162</f>
        <v>20.9</v>
      </c>
      <c r="CL162" s="329"/>
      <c r="CM162" s="341">
        <f>X162</f>
        <v>20.9</v>
      </c>
      <c r="CN162" s="337"/>
      <c r="CO162" s="329"/>
      <c r="CP162" s="329"/>
      <c r="CQ162" s="329"/>
      <c r="CR162" s="329"/>
      <c r="CS162" s="329"/>
      <c r="CT162" s="329"/>
      <c r="CU162" s="329"/>
      <c r="CV162" s="329"/>
      <c r="CW162" s="329"/>
      <c r="CX162" s="329"/>
      <c r="CY162" s="329"/>
      <c r="CZ162" s="329"/>
      <c r="DA162" s="329"/>
      <c r="DB162" s="329"/>
      <c r="DC162" s="329"/>
      <c r="DD162" s="329"/>
      <c r="DE162" s="329"/>
      <c r="DF162" s="329"/>
      <c r="DG162" s="329"/>
      <c r="DH162" s="329"/>
      <c r="DI162" s="329"/>
      <c r="DJ162" s="329"/>
      <c r="DK162" s="329"/>
      <c r="DL162" s="329"/>
    </row>
    <row r="163" spans="1:116" s="54" customFormat="1" ht="15.75" thickBot="1">
      <c r="A163" s="128"/>
      <c r="B163" s="96"/>
      <c r="C163" s="219"/>
      <c r="D163" s="97"/>
      <c r="E163" s="98"/>
      <c r="F163" s="98"/>
      <c r="G163" s="99"/>
      <c r="H163" s="100"/>
      <c r="I163" s="147">
        <f>CONCATENATE(segédtábla!H74)</f>
      </c>
      <c r="J163" s="39">
        <f>CONCATENATE(segédtábla!I74,"",segédtábla!J74)</f>
      </c>
      <c r="K163" s="101"/>
      <c r="L163" s="42"/>
      <c r="M163" s="42"/>
      <c r="N163" s="101"/>
      <c r="O163" s="101"/>
      <c r="P163" s="101"/>
      <c r="Q163" s="46">
        <f>(CONCATENATE(segédtábla!S74))</f>
      </c>
      <c r="R163" s="46"/>
      <c r="S163" s="158"/>
      <c r="T163" s="157"/>
      <c r="U163" s="46"/>
      <c r="V163" s="142"/>
      <c r="W163" s="102"/>
      <c r="X163" s="180"/>
      <c r="Y163" s="102"/>
      <c r="Z163" s="102"/>
      <c r="AA163" s="102"/>
      <c r="AB163" s="103"/>
      <c r="AC163" s="190"/>
      <c r="AD163" s="104"/>
      <c r="AE163" s="104"/>
      <c r="AF163" s="104"/>
      <c r="AG163" s="239"/>
      <c r="AH163" s="185"/>
      <c r="AI163" s="96"/>
      <c r="AJ163" s="104"/>
      <c r="AK163" s="104"/>
      <c r="AL163" s="104"/>
      <c r="AM163" s="104"/>
      <c r="AN163" s="104"/>
      <c r="AO163" s="190"/>
      <c r="AP163" s="190"/>
      <c r="AQ163" s="97"/>
      <c r="AR163" s="104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104"/>
      <c r="BK163" s="104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305"/>
      <c r="CD163" s="301"/>
      <c r="CE163" s="97"/>
      <c r="CF163" s="97"/>
      <c r="CG163" s="97"/>
      <c r="CH163" s="97"/>
      <c r="CI163" s="97"/>
      <c r="CJ163" s="104"/>
      <c r="CK163" s="97"/>
      <c r="CL163" s="97"/>
      <c r="CM163" s="97"/>
      <c r="CN163" s="104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</row>
    <row r="164" spans="1:116" s="231" customFormat="1" ht="33.75" customHeight="1" thickBot="1" thickTop="1">
      <c r="A164" s="203"/>
      <c r="B164" s="220"/>
      <c r="C164" s="205"/>
      <c r="D164" s="221" t="s">
        <v>61</v>
      </c>
      <c r="E164" s="222"/>
      <c r="F164" s="223"/>
      <c r="G164" s="224"/>
      <c r="H164" s="225"/>
      <c r="I164" s="204"/>
      <c r="J164" s="226"/>
      <c r="K164" s="227">
        <f aca="true" t="shared" si="0" ref="K164:P164">SUM(K3:K163)</f>
        <v>5512.8099999999995</v>
      </c>
      <c r="L164" s="227">
        <f t="shared" si="0"/>
        <v>0</v>
      </c>
      <c r="M164" s="227">
        <f t="shared" si="0"/>
        <v>0</v>
      </c>
      <c r="N164" s="227">
        <f t="shared" si="0"/>
        <v>100801</v>
      </c>
      <c r="O164" s="227">
        <f t="shared" si="0"/>
        <v>5700</v>
      </c>
      <c r="P164" s="227">
        <f t="shared" si="0"/>
        <v>77.5</v>
      </c>
      <c r="Q164" s="227"/>
      <c r="R164" s="228"/>
      <c r="S164" s="221">
        <f>SUM(S3:S163)</f>
        <v>8588.52</v>
      </c>
      <c r="T164" s="221"/>
      <c r="U164" s="221"/>
      <c r="V164" s="205">
        <f>SUM(V3:V163)</f>
        <v>9361.611</v>
      </c>
      <c r="W164" s="221"/>
      <c r="X164" s="221">
        <f>SUM(X3:X163)</f>
        <v>9605.250999999998</v>
      </c>
      <c r="Y164" s="221"/>
      <c r="Z164" s="221"/>
      <c r="AA164" s="221"/>
      <c r="AB164" s="205"/>
      <c r="AC164" s="229"/>
      <c r="AD164" s="205"/>
      <c r="AE164" s="205"/>
      <c r="AF164" s="205"/>
      <c r="AG164" s="240"/>
      <c r="AH164" s="230"/>
      <c r="AI164" s="244">
        <f>SUM(AI3:AI163)</f>
        <v>519.9</v>
      </c>
      <c r="AJ164" s="244">
        <f>SUM(AJ3:AJ163)</f>
        <v>0</v>
      </c>
      <c r="AK164" s="229">
        <f>SUM(AK3:AK163)</f>
        <v>20.9</v>
      </c>
      <c r="AL164" s="229">
        <f aca="true" t="shared" si="1" ref="AL164:BJ164">SUM(AL3:AL163)</f>
        <v>151.2</v>
      </c>
      <c r="AM164" s="296">
        <f t="shared" si="1"/>
        <v>1705</v>
      </c>
      <c r="AN164" s="244">
        <f t="shared" si="1"/>
        <v>158</v>
      </c>
      <c r="AO164" s="244">
        <f t="shared" si="1"/>
        <v>354.9</v>
      </c>
      <c r="AP164" s="244">
        <f t="shared" si="1"/>
        <v>0</v>
      </c>
      <c r="AQ164" s="229">
        <f t="shared" si="1"/>
        <v>92.5</v>
      </c>
      <c r="AR164" s="297">
        <f t="shared" si="1"/>
        <v>2303.2</v>
      </c>
      <c r="AS164" s="205">
        <f t="shared" si="1"/>
        <v>170</v>
      </c>
      <c r="AT164" s="205">
        <f t="shared" si="1"/>
        <v>56.5</v>
      </c>
      <c r="AU164" s="205">
        <f t="shared" si="1"/>
        <v>44.9</v>
      </c>
      <c r="AV164" s="205">
        <f t="shared" si="1"/>
        <v>0</v>
      </c>
      <c r="AW164" s="245">
        <f t="shared" si="1"/>
        <v>550.9</v>
      </c>
      <c r="AX164" s="245">
        <f t="shared" si="1"/>
        <v>480.9</v>
      </c>
      <c r="AY164" s="205">
        <f t="shared" si="1"/>
        <v>127</v>
      </c>
      <c r="AZ164" s="245">
        <f t="shared" si="1"/>
        <v>0</v>
      </c>
      <c r="BA164" s="297">
        <f t="shared" si="1"/>
        <v>1970.914</v>
      </c>
      <c r="BB164" s="205">
        <f t="shared" si="1"/>
        <v>433.5</v>
      </c>
      <c r="BC164" s="205">
        <f t="shared" si="1"/>
        <v>601.07</v>
      </c>
      <c r="BD164" s="245">
        <f t="shared" si="1"/>
        <v>302.09999999999997</v>
      </c>
      <c r="BE164" s="205">
        <f t="shared" si="1"/>
        <v>212.5</v>
      </c>
      <c r="BF164" s="297">
        <f t="shared" si="1"/>
        <v>4160.883</v>
      </c>
      <c r="BG164" s="297">
        <f t="shared" si="1"/>
        <v>1202.6699999999998</v>
      </c>
      <c r="BH164" s="245">
        <f t="shared" si="1"/>
        <v>128.60000000000002</v>
      </c>
      <c r="BI164" s="245">
        <f t="shared" si="1"/>
        <v>291.8</v>
      </c>
      <c r="BJ164" s="245">
        <f t="shared" si="1"/>
        <v>196.4</v>
      </c>
      <c r="BK164" s="205">
        <f aca="true" t="shared" si="2" ref="BK164:CI164">SUM(BK3:BK163)</f>
        <v>564.3000000000001</v>
      </c>
      <c r="BL164" s="205">
        <f t="shared" si="2"/>
        <v>274.5</v>
      </c>
      <c r="BM164" s="205">
        <f t="shared" si="2"/>
        <v>90.86</v>
      </c>
      <c r="BN164" s="245">
        <f t="shared" si="2"/>
        <v>0</v>
      </c>
      <c r="BO164" s="205">
        <f t="shared" si="2"/>
        <v>841.1</v>
      </c>
      <c r="BP164" s="245">
        <f t="shared" si="2"/>
        <v>0</v>
      </c>
      <c r="BQ164" s="245">
        <f t="shared" si="2"/>
        <v>0</v>
      </c>
      <c r="BR164" s="245">
        <f t="shared" si="2"/>
        <v>0</v>
      </c>
      <c r="BS164" s="205">
        <f t="shared" si="2"/>
        <v>127</v>
      </c>
      <c r="BT164" s="205">
        <f t="shared" si="2"/>
        <v>254</v>
      </c>
      <c r="BU164" s="297">
        <f t="shared" si="2"/>
        <v>1080.3</v>
      </c>
      <c r="BV164" s="245">
        <f t="shared" si="2"/>
        <v>858.4000000000001</v>
      </c>
      <c r="BW164" s="205">
        <f t="shared" si="2"/>
        <v>841.1</v>
      </c>
      <c r="BX164" s="205">
        <f t="shared" si="2"/>
        <v>433.5</v>
      </c>
      <c r="BY164" s="245">
        <f t="shared" si="2"/>
        <v>0</v>
      </c>
      <c r="BZ164" s="245">
        <f t="shared" si="2"/>
        <v>345.5</v>
      </c>
      <c r="CA164" s="205">
        <f t="shared" si="2"/>
        <v>187</v>
      </c>
      <c r="CB164" s="205">
        <f t="shared" si="2"/>
        <v>187</v>
      </c>
      <c r="CC164" s="302">
        <f t="shared" si="2"/>
        <v>838.3</v>
      </c>
      <c r="CD164" s="302">
        <f t="shared" si="2"/>
        <v>207.9</v>
      </c>
      <c r="CE164" s="245">
        <f t="shared" si="2"/>
        <v>57</v>
      </c>
      <c r="CF164" s="245">
        <f t="shared" si="2"/>
        <v>197.9</v>
      </c>
      <c r="CG164" s="245">
        <f t="shared" si="2"/>
        <v>20.9</v>
      </c>
      <c r="CH164" s="245">
        <f t="shared" si="2"/>
        <v>82.4</v>
      </c>
      <c r="CI164" s="205">
        <f t="shared" si="2"/>
        <v>207.9</v>
      </c>
      <c r="CJ164" s="205">
        <f aca="true" t="shared" si="3" ref="CJ164:CU164">SUM(CJ3:CJ163)</f>
        <v>722.2</v>
      </c>
      <c r="CK164" s="205">
        <f t="shared" si="3"/>
        <v>88.9</v>
      </c>
      <c r="CL164" s="245">
        <f t="shared" si="3"/>
        <v>170</v>
      </c>
      <c r="CM164" s="245">
        <f t="shared" si="3"/>
        <v>160</v>
      </c>
      <c r="CN164" s="205">
        <f t="shared" si="3"/>
        <v>469.9</v>
      </c>
      <c r="CO164" s="245">
        <f t="shared" si="3"/>
        <v>670.4</v>
      </c>
      <c r="CP164" s="245">
        <v>0</v>
      </c>
      <c r="CQ164" s="245">
        <f t="shared" si="3"/>
        <v>200.8</v>
      </c>
      <c r="CR164" s="245">
        <f t="shared" si="3"/>
        <v>272.5</v>
      </c>
      <c r="CS164" s="205">
        <f t="shared" si="3"/>
        <v>348.7</v>
      </c>
      <c r="CT164" s="245">
        <f t="shared" si="3"/>
        <v>17.1</v>
      </c>
      <c r="CU164" s="205">
        <f t="shared" si="3"/>
        <v>0</v>
      </c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</row>
    <row r="165" spans="1:82" s="309" customFormat="1" ht="16.5" thickTop="1">
      <c r="A165" s="308"/>
      <c r="C165" s="310"/>
      <c r="E165" s="310"/>
      <c r="F165" s="311"/>
      <c r="G165" s="311"/>
      <c r="H165" s="311"/>
      <c r="I165" s="312"/>
      <c r="J165" s="313"/>
      <c r="K165" s="314"/>
      <c r="L165" s="314"/>
      <c r="M165" s="314"/>
      <c r="N165" s="314"/>
      <c r="O165" s="314"/>
      <c r="P165" s="314"/>
      <c r="Q165" s="314"/>
      <c r="R165" s="315"/>
      <c r="S165" s="316"/>
      <c r="T165" s="218"/>
      <c r="U165" s="316"/>
      <c r="V165" s="317"/>
      <c r="W165" s="316"/>
      <c r="X165" s="218"/>
      <c r="Y165" s="316"/>
      <c r="Z165" s="316"/>
      <c r="AA165" s="316"/>
      <c r="AB165" s="316"/>
      <c r="AG165" s="307"/>
      <c r="AM165" s="307" t="s">
        <v>338</v>
      </c>
      <c r="AR165" s="307" t="s">
        <v>339</v>
      </c>
      <c r="BA165" s="309" t="s">
        <v>338</v>
      </c>
      <c r="BF165" s="309" t="s">
        <v>337</v>
      </c>
      <c r="BG165" s="309" t="s">
        <v>338</v>
      </c>
      <c r="BU165" s="309" t="s">
        <v>338</v>
      </c>
      <c r="CC165" s="318"/>
      <c r="CD165" s="318"/>
    </row>
    <row r="166" spans="1:42" ht="15.75">
      <c r="A166" s="206"/>
      <c r="B166" s="192"/>
      <c r="C166" s="207"/>
      <c r="D166" s="217"/>
      <c r="E166" s="207"/>
      <c r="F166" s="208"/>
      <c r="G166" s="208"/>
      <c r="H166" s="208"/>
      <c r="I166" s="209"/>
      <c r="J166" s="210"/>
      <c r="K166" s="211"/>
      <c r="L166" s="211"/>
      <c r="M166" s="211"/>
      <c r="N166" s="211"/>
      <c r="O166" s="211"/>
      <c r="P166" s="211"/>
      <c r="Q166" s="211"/>
      <c r="R166" s="212"/>
      <c r="S166" s="108"/>
      <c r="T166" s="213"/>
      <c r="U166" s="108"/>
      <c r="V166" s="214"/>
      <c r="W166" s="108"/>
      <c r="X166" s="215"/>
      <c r="Y166" s="108"/>
      <c r="Z166" s="108"/>
      <c r="AA166" s="108"/>
      <c r="AB166" s="106"/>
      <c r="AC166" s="192"/>
      <c r="AH166" s="192"/>
      <c r="AI166" s="216"/>
      <c r="AJ166" s="216"/>
      <c r="AK166" s="216"/>
      <c r="AL166" s="216"/>
      <c r="AM166" s="216"/>
      <c r="AN166" s="216"/>
      <c r="AO166" s="216"/>
      <c r="AP166" s="216"/>
    </row>
    <row r="167" spans="1:42" ht="15.75">
      <c r="A167" s="206"/>
      <c r="B167" s="192"/>
      <c r="C167" s="207"/>
      <c r="D167" s="195"/>
      <c r="E167" s="207"/>
      <c r="F167" s="208"/>
      <c r="G167" s="208"/>
      <c r="H167" s="208"/>
      <c r="I167" s="209"/>
      <c r="J167" s="210"/>
      <c r="K167" s="211"/>
      <c r="L167" s="211"/>
      <c r="M167" s="211"/>
      <c r="N167" s="211"/>
      <c r="O167" s="211"/>
      <c r="P167" s="211"/>
      <c r="Q167" s="211"/>
      <c r="R167" s="212"/>
      <c r="S167" s="108"/>
      <c r="T167" s="213"/>
      <c r="U167" s="108"/>
      <c r="V167" s="214"/>
      <c r="W167" s="108"/>
      <c r="X167" s="215"/>
      <c r="Y167" s="108"/>
      <c r="Z167" s="108"/>
      <c r="AA167" s="108"/>
      <c r="AB167" s="106"/>
      <c r="AC167" s="192"/>
      <c r="AH167" s="192"/>
      <c r="AI167" s="216"/>
      <c r="AJ167" s="216"/>
      <c r="AK167" s="216"/>
      <c r="AL167" s="216"/>
      <c r="AM167" s="216"/>
      <c r="AN167" s="216"/>
      <c r="AO167" s="216"/>
      <c r="AP167" s="216"/>
    </row>
    <row r="168" spans="1:42" ht="15.75">
      <c r="A168" s="206"/>
      <c r="B168" s="192"/>
      <c r="C168" s="207"/>
      <c r="D168" s="195"/>
      <c r="E168" s="207"/>
      <c r="F168" s="208"/>
      <c r="G168" s="208"/>
      <c r="H168" s="208"/>
      <c r="I168" s="209"/>
      <c r="J168" s="210"/>
      <c r="K168" s="211"/>
      <c r="L168" s="211"/>
      <c r="M168" s="211"/>
      <c r="N168" s="211"/>
      <c r="O168" s="211"/>
      <c r="P168" s="211"/>
      <c r="Q168" s="211"/>
      <c r="R168" s="212"/>
      <c r="S168" s="108"/>
      <c r="T168" s="213"/>
      <c r="U168" s="108"/>
      <c r="V168" s="214"/>
      <c r="W168" s="108"/>
      <c r="X168" s="215"/>
      <c r="Y168" s="108"/>
      <c r="Z168" s="108"/>
      <c r="AA168" s="108"/>
      <c r="AB168" s="106"/>
      <c r="AC168" s="192"/>
      <c r="AH168" s="192"/>
      <c r="AI168" s="216"/>
      <c r="AJ168" s="216"/>
      <c r="AK168" s="216"/>
      <c r="AL168" s="216"/>
      <c r="AM168" s="216"/>
      <c r="AN168" s="216"/>
      <c r="AO168" s="216"/>
      <c r="AP168" s="216"/>
    </row>
    <row r="169" spans="1:42" ht="15.75">
      <c r="A169" s="206"/>
      <c r="B169" s="192"/>
      <c r="C169" s="207"/>
      <c r="D169" s="195"/>
      <c r="E169" s="207"/>
      <c r="F169" s="208"/>
      <c r="G169" s="208"/>
      <c r="H169" s="208"/>
      <c r="I169" s="209"/>
      <c r="J169" s="210"/>
      <c r="K169" s="211"/>
      <c r="L169" s="211"/>
      <c r="M169" s="211"/>
      <c r="N169" s="211"/>
      <c r="O169" s="211"/>
      <c r="P169" s="211"/>
      <c r="Q169" s="211"/>
      <c r="R169" s="212"/>
      <c r="S169" s="108"/>
      <c r="T169" s="213"/>
      <c r="U169" s="108"/>
      <c r="V169" s="214"/>
      <c r="W169" s="108"/>
      <c r="X169" s="215"/>
      <c r="Y169" s="108"/>
      <c r="Z169" s="108"/>
      <c r="AA169" s="108"/>
      <c r="AB169" s="106"/>
      <c r="AC169" s="192"/>
      <c r="AH169" s="192"/>
      <c r="AI169" s="216"/>
      <c r="AJ169" s="216"/>
      <c r="AK169" s="216"/>
      <c r="AL169" s="216"/>
      <c r="AM169" s="216"/>
      <c r="AN169" s="216"/>
      <c r="AO169" s="216"/>
      <c r="AP169" s="216"/>
    </row>
    <row r="170" spans="1:42" ht="15.75">
      <c r="A170" s="206"/>
      <c r="B170" s="192"/>
      <c r="C170" s="207"/>
      <c r="D170" s="195"/>
      <c r="E170" s="207"/>
      <c r="F170" s="208"/>
      <c r="G170" s="208"/>
      <c r="H170" s="208"/>
      <c r="I170" s="209"/>
      <c r="J170" s="210"/>
      <c r="K170" s="211"/>
      <c r="L170" s="211"/>
      <c r="M170" s="211"/>
      <c r="N170" s="211"/>
      <c r="O170" s="211"/>
      <c r="P170" s="211"/>
      <c r="Q170" s="211"/>
      <c r="R170" s="212"/>
      <c r="S170" s="108"/>
      <c r="T170" s="213"/>
      <c r="U170" s="108"/>
      <c r="V170" s="214"/>
      <c r="W170" s="108"/>
      <c r="X170" s="215"/>
      <c r="Y170" s="108"/>
      <c r="Z170" s="108"/>
      <c r="AA170" s="108"/>
      <c r="AB170" s="106"/>
      <c r="AC170" s="192"/>
      <c r="AH170" s="192"/>
      <c r="AI170" s="216"/>
      <c r="AJ170" s="216"/>
      <c r="AK170" s="216"/>
      <c r="AL170" s="216"/>
      <c r="AM170" s="216"/>
      <c r="AN170" s="216"/>
      <c r="AO170" s="216"/>
      <c r="AP170" s="216"/>
    </row>
    <row r="171" spans="1:42" ht="15.75">
      <c r="A171" s="206"/>
      <c r="B171" s="192"/>
      <c r="C171" s="207"/>
      <c r="D171" s="195"/>
      <c r="E171" s="207"/>
      <c r="F171" s="208"/>
      <c r="G171" s="208"/>
      <c r="H171" s="208"/>
      <c r="I171" s="209"/>
      <c r="J171" s="210"/>
      <c r="K171" s="211"/>
      <c r="L171" s="211"/>
      <c r="M171" s="211"/>
      <c r="N171" s="211"/>
      <c r="O171" s="211"/>
      <c r="P171" s="211"/>
      <c r="Q171" s="211"/>
      <c r="R171" s="212"/>
      <c r="S171" s="108"/>
      <c r="T171" s="213"/>
      <c r="U171" s="108"/>
      <c r="V171" s="214"/>
      <c r="W171" s="108"/>
      <c r="X171" s="215"/>
      <c r="Y171" s="108"/>
      <c r="Z171" s="108"/>
      <c r="AA171" s="108"/>
      <c r="AB171" s="106"/>
      <c r="AC171" s="192"/>
      <c r="AH171" s="192"/>
      <c r="AI171" s="216"/>
      <c r="AJ171" s="216"/>
      <c r="AK171" s="216"/>
      <c r="AL171" s="216"/>
      <c r="AM171" s="216"/>
      <c r="AN171" s="216"/>
      <c r="AO171" s="216"/>
      <c r="AP171" s="216"/>
    </row>
    <row r="172" spans="1:42" ht="15.75">
      <c r="A172" s="206"/>
      <c r="B172" s="192"/>
      <c r="C172" s="207"/>
      <c r="D172" s="195"/>
      <c r="E172" s="207"/>
      <c r="F172" s="208"/>
      <c r="G172" s="208"/>
      <c r="H172" s="208"/>
      <c r="I172" s="209"/>
      <c r="J172" s="210"/>
      <c r="K172" s="211"/>
      <c r="L172" s="211"/>
      <c r="M172" s="211"/>
      <c r="N172" s="211"/>
      <c r="O172" s="211"/>
      <c r="P172" s="211"/>
      <c r="Q172" s="211"/>
      <c r="R172" s="212"/>
      <c r="S172" s="108"/>
      <c r="T172" s="213"/>
      <c r="U172" s="108"/>
      <c r="V172" s="214"/>
      <c r="W172" s="108"/>
      <c r="X172" s="215"/>
      <c r="Y172" s="108"/>
      <c r="Z172" s="108"/>
      <c r="AA172" s="108"/>
      <c r="AB172" s="106"/>
      <c r="AC172" s="192"/>
      <c r="AH172" s="192"/>
      <c r="AI172" s="216"/>
      <c r="AJ172" s="216"/>
      <c r="AK172" s="216"/>
      <c r="AL172" s="216"/>
      <c r="AM172" s="216"/>
      <c r="AN172" s="216"/>
      <c r="AO172" s="216"/>
      <c r="AP172" s="216"/>
    </row>
    <row r="173" spans="1:42" ht="15.75">
      <c r="A173" s="206"/>
      <c r="B173" s="192"/>
      <c r="C173" s="207"/>
      <c r="D173" s="195"/>
      <c r="E173" s="207"/>
      <c r="F173" s="208"/>
      <c r="G173" s="208"/>
      <c r="H173" s="208"/>
      <c r="I173" s="209"/>
      <c r="J173" s="210"/>
      <c r="K173" s="211"/>
      <c r="L173" s="211"/>
      <c r="M173" s="211"/>
      <c r="N173" s="211"/>
      <c r="O173" s="211"/>
      <c r="P173" s="211"/>
      <c r="Q173" s="211"/>
      <c r="R173" s="212"/>
      <c r="S173" s="108"/>
      <c r="T173" s="213"/>
      <c r="U173" s="108"/>
      <c r="V173" s="214"/>
      <c r="W173" s="108"/>
      <c r="X173" s="215"/>
      <c r="Y173" s="108"/>
      <c r="Z173" s="108"/>
      <c r="AA173" s="108"/>
      <c r="AB173" s="106"/>
      <c r="AC173" s="192"/>
      <c r="AH173" s="192"/>
      <c r="AI173" s="216"/>
      <c r="AJ173" s="216"/>
      <c r="AK173" s="216"/>
      <c r="AL173" s="216"/>
      <c r="AM173" s="216"/>
      <c r="AN173" s="216"/>
      <c r="AO173" s="216"/>
      <c r="AP173" s="216"/>
    </row>
    <row r="174" spans="1:42" ht="15.75">
      <c r="A174" s="206"/>
      <c r="B174" s="192"/>
      <c r="C174" s="207"/>
      <c r="D174" s="195"/>
      <c r="E174" s="207"/>
      <c r="F174" s="208"/>
      <c r="G174" s="208"/>
      <c r="H174" s="208"/>
      <c r="I174" s="209"/>
      <c r="J174" s="210"/>
      <c r="K174" s="211"/>
      <c r="L174" s="211"/>
      <c r="M174" s="211"/>
      <c r="N174" s="211"/>
      <c r="O174" s="211"/>
      <c r="P174" s="211"/>
      <c r="Q174" s="211"/>
      <c r="R174" s="212"/>
      <c r="S174" s="108"/>
      <c r="T174" s="213"/>
      <c r="U174" s="108"/>
      <c r="V174" s="214"/>
      <c r="W174" s="108"/>
      <c r="X174" s="215"/>
      <c r="Y174" s="108"/>
      <c r="Z174" s="108"/>
      <c r="AA174" s="108"/>
      <c r="AB174" s="106"/>
      <c r="AC174" s="192"/>
      <c r="AH174" s="192"/>
      <c r="AI174" s="216"/>
      <c r="AJ174" s="216"/>
      <c r="AK174" s="216"/>
      <c r="AL174" s="216"/>
      <c r="AM174" s="216"/>
      <c r="AN174" s="216"/>
      <c r="AO174" s="216"/>
      <c r="AP174" s="216"/>
    </row>
    <row r="175" spans="1:42" ht="15.75">
      <c r="A175" s="206"/>
      <c r="B175" s="192"/>
      <c r="C175" s="207"/>
      <c r="D175" s="195"/>
      <c r="E175" s="207"/>
      <c r="F175" s="208"/>
      <c r="G175" s="208"/>
      <c r="H175" s="208"/>
      <c r="I175" s="209"/>
      <c r="J175" s="210"/>
      <c r="K175" s="211"/>
      <c r="L175" s="211"/>
      <c r="M175" s="211"/>
      <c r="N175" s="211"/>
      <c r="O175" s="211"/>
      <c r="P175" s="211"/>
      <c r="Q175" s="211"/>
      <c r="R175" s="212"/>
      <c r="S175" s="108"/>
      <c r="T175" s="213"/>
      <c r="U175" s="108"/>
      <c r="V175" s="214"/>
      <c r="W175" s="108"/>
      <c r="X175" s="215"/>
      <c r="Y175" s="108"/>
      <c r="Z175" s="108"/>
      <c r="AA175" s="108"/>
      <c r="AB175" s="106"/>
      <c r="AC175" s="192"/>
      <c r="AH175" s="192"/>
      <c r="AI175" s="216"/>
      <c r="AJ175" s="216"/>
      <c r="AK175" s="216"/>
      <c r="AL175" s="216"/>
      <c r="AM175" s="216"/>
      <c r="AN175" s="216"/>
      <c r="AO175" s="216"/>
      <c r="AP175" s="216"/>
    </row>
    <row r="176" spans="1:42" ht="15.75">
      <c r="A176" s="206"/>
      <c r="B176" s="192"/>
      <c r="C176" s="207"/>
      <c r="D176" s="195"/>
      <c r="E176" s="207"/>
      <c r="F176" s="208"/>
      <c r="G176" s="208"/>
      <c r="H176" s="208"/>
      <c r="I176" s="209"/>
      <c r="J176" s="210"/>
      <c r="K176" s="211"/>
      <c r="L176" s="211"/>
      <c r="M176" s="211"/>
      <c r="N176" s="211"/>
      <c r="O176" s="211"/>
      <c r="P176" s="211"/>
      <c r="Q176" s="211"/>
      <c r="R176" s="212"/>
      <c r="S176" s="108"/>
      <c r="T176" s="213"/>
      <c r="U176" s="108"/>
      <c r="V176" s="214"/>
      <c r="W176" s="108"/>
      <c r="X176" s="215"/>
      <c r="Y176" s="108"/>
      <c r="Z176" s="108"/>
      <c r="AA176" s="108"/>
      <c r="AB176" s="106"/>
      <c r="AC176" s="192"/>
      <c r="AH176" s="192"/>
      <c r="AI176" s="216"/>
      <c r="AJ176" s="216"/>
      <c r="AK176" s="216"/>
      <c r="AL176" s="216"/>
      <c r="AM176" s="216"/>
      <c r="AN176" s="216"/>
      <c r="AO176" s="216"/>
      <c r="AP176" s="216"/>
    </row>
    <row r="177" spans="1:42" ht="15.75">
      <c r="A177" s="206"/>
      <c r="B177" s="192"/>
      <c r="C177" s="207"/>
      <c r="D177" s="195"/>
      <c r="E177" s="207"/>
      <c r="F177" s="208"/>
      <c r="G177" s="208"/>
      <c r="H177" s="208"/>
      <c r="I177" s="209"/>
      <c r="J177" s="210"/>
      <c r="K177" s="211"/>
      <c r="L177" s="211"/>
      <c r="M177" s="211"/>
      <c r="N177" s="211"/>
      <c r="O177" s="211"/>
      <c r="P177" s="211"/>
      <c r="Q177" s="211"/>
      <c r="R177" s="212"/>
      <c r="S177" s="108"/>
      <c r="T177" s="213"/>
      <c r="U177" s="108"/>
      <c r="V177" s="214"/>
      <c r="W177" s="108"/>
      <c r="X177" s="215"/>
      <c r="Y177" s="108"/>
      <c r="Z177" s="108"/>
      <c r="AA177" s="108"/>
      <c r="AB177" s="106"/>
      <c r="AC177" s="192"/>
      <c r="AH177" s="192"/>
      <c r="AI177" s="216"/>
      <c r="AJ177" s="216"/>
      <c r="AK177" s="216"/>
      <c r="AL177" s="216"/>
      <c r="AM177" s="216"/>
      <c r="AN177" s="216"/>
      <c r="AO177" s="216"/>
      <c r="AP177" s="216"/>
    </row>
    <row r="178" spans="1:42" ht="15.75">
      <c r="A178" s="206"/>
      <c r="B178" s="192"/>
      <c r="C178" s="207"/>
      <c r="D178" s="195"/>
      <c r="E178" s="207"/>
      <c r="F178" s="208"/>
      <c r="G178" s="208"/>
      <c r="H178" s="208"/>
      <c r="I178" s="209"/>
      <c r="J178" s="210"/>
      <c r="K178" s="211"/>
      <c r="L178" s="211"/>
      <c r="M178" s="211"/>
      <c r="N178" s="211"/>
      <c r="O178" s="211"/>
      <c r="P178" s="211"/>
      <c r="Q178" s="211"/>
      <c r="R178" s="212"/>
      <c r="S178" s="108"/>
      <c r="T178" s="213"/>
      <c r="U178" s="108"/>
      <c r="V178" s="214"/>
      <c r="W178" s="108"/>
      <c r="X178" s="215"/>
      <c r="Y178" s="108"/>
      <c r="Z178" s="108"/>
      <c r="AA178" s="108"/>
      <c r="AB178" s="106"/>
      <c r="AC178" s="192"/>
      <c r="AH178" s="192"/>
      <c r="AI178" s="216"/>
      <c r="AJ178" s="216"/>
      <c r="AK178" s="216"/>
      <c r="AL178" s="216"/>
      <c r="AM178" s="216"/>
      <c r="AN178" s="216"/>
      <c r="AO178" s="216"/>
      <c r="AP178" s="216"/>
    </row>
    <row r="179" spans="1:42" ht="15.75">
      <c r="A179" s="206"/>
      <c r="B179" s="192"/>
      <c r="C179" s="207"/>
      <c r="D179" s="195"/>
      <c r="E179" s="207"/>
      <c r="F179" s="208"/>
      <c r="G179" s="208"/>
      <c r="H179" s="208"/>
      <c r="I179" s="209"/>
      <c r="J179" s="210"/>
      <c r="K179" s="211"/>
      <c r="L179" s="211"/>
      <c r="M179" s="211"/>
      <c r="N179" s="211"/>
      <c r="O179" s="211"/>
      <c r="P179" s="211"/>
      <c r="Q179" s="211"/>
      <c r="R179" s="212"/>
      <c r="S179" s="108"/>
      <c r="T179" s="213"/>
      <c r="U179" s="108"/>
      <c r="V179" s="214"/>
      <c r="W179" s="108"/>
      <c r="X179" s="215"/>
      <c r="Y179" s="108"/>
      <c r="Z179" s="108"/>
      <c r="AA179" s="108"/>
      <c r="AB179" s="106"/>
      <c r="AC179" s="192"/>
      <c r="AH179" s="192"/>
      <c r="AI179" s="216"/>
      <c r="AJ179" s="216"/>
      <c r="AK179" s="216"/>
      <c r="AL179" s="216"/>
      <c r="AM179" s="216"/>
      <c r="AN179" s="216"/>
      <c r="AO179" s="216"/>
      <c r="AP179" s="216"/>
    </row>
    <row r="180" spans="1:42" ht="15.75">
      <c r="A180" s="206"/>
      <c r="B180" s="192"/>
      <c r="C180" s="207"/>
      <c r="D180" s="195"/>
      <c r="E180" s="207"/>
      <c r="F180" s="208"/>
      <c r="G180" s="208"/>
      <c r="H180" s="208"/>
      <c r="I180" s="209"/>
      <c r="J180" s="210"/>
      <c r="K180" s="211"/>
      <c r="L180" s="211"/>
      <c r="M180" s="211"/>
      <c r="N180" s="211"/>
      <c r="O180" s="211"/>
      <c r="P180" s="211"/>
      <c r="Q180" s="211"/>
      <c r="R180" s="212"/>
      <c r="S180" s="108"/>
      <c r="T180" s="213"/>
      <c r="U180" s="108"/>
      <c r="V180" s="214"/>
      <c r="W180" s="108"/>
      <c r="X180" s="215"/>
      <c r="Y180" s="108"/>
      <c r="Z180" s="108"/>
      <c r="AA180" s="108"/>
      <c r="AB180" s="106"/>
      <c r="AC180" s="192"/>
      <c r="AH180" s="192"/>
      <c r="AI180" s="216"/>
      <c r="AJ180" s="216"/>
      <c r="AK180" s="216"/>
      <c r="AL180" s="216"/>
      <c r="AM180" s="216"/>
      <c r="AN180" s="216"/>
      <c r="AO180" s="216"/>
      <c r="AP180" s="216"/>
    </row>
    <row r="181" spans="1:42" ht="15.75">
      <c r="A181" s="206"/>
      <c r="B181" s="192"/>
      <c r="C181" s="207"/>
      <c r="D181" s="195"/>
      <c r="E181" s="207"/>
      <c r="F181" s="208"/>
      <c r="G181" s="208"/>
      <c r="H181" s="208"/>
      <c r="I181" s="209"/>
      <c r="J181" s="210"/>
      <c r="K181" s="211"/>
      <c r="L181" s="211"/>
      <c r="M181" s="211"/>
      <c r="N181" s="211"/>
      <c r="O181" s="211"/>
      <c r="P181" s="211"/>
      <c r="Q181" s="211"/>
      <c r="R181" s="212"/>
      <c r="S181" s="108"/>
      <c r="T181" s="213"/>
      <c r="U181" s="108"/>
      <c r="V181" s="214"/>
      <c r="W181" s="108"/>
      <c r="X181" s="215"/>
      <c r="Y181" s="108"/>
      <c r="Z181" s="108"/>
      <c r="AA181" s="108"/>
      <c r="AB181" s="106"/>
      <c r="AC181" s="192"/>
      <c r="AH181" s="192"/>
      <c r="AI181" s="216"/>
      <c r="AJ181" s="216"/>
      <c r="AK181" s="216"/>
      <c r="AL181" s="216"/>
      <c r="AM181" s="216"/>
      <c r="AN181" s="216"/>
      <c r="AO181" s="216"/>
      <c r="AP181" s="216"/>
    </row>
    <row r="182" spans="1:42" ht="15.75">
      <c r="A182" s="206"/>
      <c r="B182" s="192"/>
      <c r="C182" s="207"/>
      <c r="D182" s="195"/>
      <c r="E182" s="207"/>
      <c r="F182" s="208"/>
      <c r="G182" s="208"/>
      <c r="H182" s="208"/>
      <c r="I182" s="209"/>
      <c r="J182" s="210"/>
      <c r="K182" s="211"/>
      <c r="L182" s="211"/>
      <c r="M182" s="211"/>
      <c r="N182" s="211"/>
      <c r="O182" s="211"/>
      <c r="P182" s="211"/>
      <c r="Q182" s="211"/>
      <c r="R182" s="212"/>
      <c r="S182" s="108"/>
      <c r="T182" s="213"/>
      <c r="U182" s="108"/>
      <c r="V182" s="214"/>
      <c r="W182" s="108"/>
      <c r="X182" s="215"/>
      <c r="Y182" s="108"/>
      <c r="Z182" s="108"/>
      <c r="AA182" s="108"/>
      <c r="AB182" s="106"/>
      <c r="AC182" s="192"/>
      <c r="AH182" s="192"/>
      <c r="AI182" s="216"/>
      <c r="AJ182" s="216"/>
      <c r="AK182" s="216"/>
      <c r="AL182" s="216"/>
      <c r="AM182" s="216"/>
      <c r="AN182" s="216"/>
      <c r="AO182" s="216"/>
      <c r="AP182" s="216"/>
    </row>
    <row r="183" spans="1:42" ht="15.75">
      <c r="A183" s="206"/>
      <c r="B183" s="192"/>
      <c r="C183" s="207"/>
      <c r="D183" s="195"/>
      <c r="E183" s="207"/>
      <c r="F183" s="208"/>
      <c r="G183" s="208"/>
      <c r="H183" s="208"/>
      <c r="I183" s="209"/>
      <c r="J183" s="210"/>
      <c r="K183" s="211"/>
      <c r="L183" s="211"/>
      <c r="M183" s="211"/>
      <c r="N183" s="211"/>
      <c r="O183" s="211"/>
      <c r="P183" s="211"/>
      <c r="Q183" s="211"/>
      <c r="R183" s="212"/>
      <c r="S183" s="108"/>
      <c r="T183" s="213"/>
      <c r="U183" s="108"/>
      <c r="V183" s="214"/>
      <c r="W183" s="108"/>
      <c r="X183" s="215"/>
      <c r="Y183" s="108"/>
      <c r="Z183" s="108"/>
      <c r="AA183" s="108"/>
      <c r="AB183" s="106"/>
      <c r="AC183" s="192"/>
      <c r="AH183" s="192"/>
      <c r="AI183" s="216"/>
      <c r="AJ183" s="216"/>
      <c r="AK183" s="216"/>
      <c r="AL183" s="216"/>
      <c r="AM183" s="216"/>
      <c r="AN183" s="216"/>
      <c r="AO183" s="216"/>
      <c r="AP183" s="216"/>
    </row>
    <row r="184" spans="1:42" ht="15.75">
      <c r="A184" s="206"/>
      <c r="B184" s="192"/>
      <c r="C184" s="207"/>
      <c r="D184" s="195"/>
      <c r="E184" s="207"/>
      <c r="F184" s="208"/>
      <c r="G184" s="208"/>
      <c r="H184" s="208"/>
      <c r="I184" s="209"/>
      <c r="J184" s="210"/>
      <c r="K184" s="211"/>
      <c r="L184" s="211"/>
      <c r="M184" s="211"/>
      <c r="N184" s="211"/>
      <c r="O184" s="211"/>
      <c r="P184" s="211"/>
      <c r="Q184" s="211"/>
      <c r="R184" s="212"/>
      <c r="S184" s="108"/>
      <c r="T184" s="213"/>
      <c r="U184" s="108"/>
      <c r="V184" s="214"/>
      <c r="W184" s="108"/>
      <c r="X184" s="215"/>
      <c r="Y184" s="108"/>
      <c r="Z184" s="108"/>
      <c r="AA184" s="108"/>
      <c r="AB184" s="106"/>
      <c r="AC184" s="192"/>
      <c r="AH184" s="192"/>
      <c r="AI184" s="216"/>
      <c r="AJ184" s="216"/>
      <c r="AK184" s="216"/>
      <c r="AL184" s="216"/>
      <c r="AM184" s="216"/>
      <c r="AN184" s="216"/>
      <c r="AO184" s="216"/>
      <c r="AP184" s="216"/>
    </row>
    <row r="185" spans="1:42" ht="15.75">
      <c r="A185" s="206"/>
      <c r="B185" s="192"/>
      <c r="C185" s="207"/>
      <c r="D185" s="195"/>
      <c r="E185" s="207"/>
      <c r="F185" s="208"/>
      <c r="G185" s="208"/>
      <c r="H185" s="208"/>
      <c r="I185" s="209"/>
      <c r="J185" s="210"/>
      <c r="K185" s="211"/>
      <c r="L185" s="211"/>
      <c r="M185" s="211"/>
      <c r="N185" s="211"/>
      <c r="O185" s="211"/>
      <c r="P185" s="211"/>
      <c r="Q185" s="211"/>
      <c r="R185" s="212"/>
      <c r="S185" s="108"/>
      <c r="T185" s="213"/>
      <c r="U185" s="108"/>
      <c r="V185" s="214"/>
      <c r="W185" s="108"/>
      <c r="X185" s="215"/>
      <c r="Y185" s="108"/>
      <c r="Z185" s="108"/>
      <c r="AA185" s="108"/>
      <c r="AB185" s="106"/>
      <c r="AC185" s="192"/>
      <c r="AH185" s="192"/>
      <c r="AI185" s="216"/>
      <c r="AJ185" s="216"/>
      <c r="AK185" s="216"/>
      <c r="AL185" s="216"/>
      <c r="AM185" s="216"/>
      <c r="AN185" s="216"/>
      <c r="AO185" s="216"/>
      <c r="AP185" s="216"/>
    </row>
    <row r="186" spans="1:42" ht="15.75">
      <c r="A186" s="206"/>
      <c r="B186" s="192"/>
      <c r="C186" s="207"/>
      <c r="D186" s="195"/>
      <c r="E186" s="207"/>
      <c r="F186" s="208"/>
      <c r="G186" s="208"/>
      <c r="H186" s="208"/>
      <c r="I186" s="209"/>
      <c r="J186" s="210"/>
      <c r="K186" s="211"/>
      <c r="L186" s="211"/>
      <c r="M186" s="211"/>
      <c r="N186" s="211"/>
      <c r="O186" s="211"/>
      <c r="P186" s="211"/>
      <c r="Q186" s="211"/>
      <c r="R186" s="212"/>
      <c r="S186" s="108"/>
      <c r="T186" s="213"/>
      <c r="U186" s="108"/>
      <c r="V186" s="214"/>
      <c r="W186" s="108"/>
      <c r="X186" s="215"/>
      <c r="Y186" s="108"/>
      <c r="Z186" s="108"/>
      <c r="AA186" s="108"/>
      <c r="AB186" s="106"/>
      <c r="AC186" s="192"/>
      <c r="AH186" s="192"/>
      <c r="AI186" s="216"/>
      <c r="AJ186" s="216"/>
      <c r="AK186" s="216"/>
      <c r="AL186" s="216"/>
      <c r="AM186" s="216"/>
      <c r="AN186" s="216"/>
      <c r="AO186" s="216"/>
      <c r="AP186" s="216"/>
    </row>
    <row r="187" spans="1:42" ht="15.75">
      <c r="A187" s="206"/>
      <c r="B187" s="192"/>
      <c r="C187" s="207"/>
      <c r="D187" s="195"/>
      <c r="E187" s="207"/>
      <c r="F187" s="208"/>
      <c r="G187" s="208"/>
      <c r="H187" s="208"/>
      <c r="I187" s="209"/>
      <c r="J187" s="210"/>
      <c r="K187" s="211"/>
      <c r="L187" s="211"/>
      <c r="M187" s="211"/>
      <c r="N187" s="211"/>
      <c r="O187" s="211"/>
      <c r="P187" s="211"/>
      <c r="Q187" s="211"/>
      <c r="R187" s="212"/>
      <c r="S187" s="108"/>
      <c r="T187" s="213"/>
      <c r="U187" s="108"/>
      <c r="V187" s="214"/>
      <c r="W187" s="108"/>
      <c r="X187" s="215"/>
      <c r="Y187" s="108"/>
      <c r="Z187" s="108"/>
      <c r="AA187" s="108"/>
      <c r="AB187" s="106"/>
      <c r="AC187" s="192"/>
      <c r="AH187" s="192"/>
      <c r="AI187" s="216"/>
      <c r="AJ187" s="216"/>
      <c r="AK187" s="216"/>
      <c r="AL187" s="216"/>
      <c r="AM187" s="216"/>
      <c r="AN187" s="216"/>
      <c r="AO187" s="216"/>
      <c r="AP187" s="216"/>
    </row>
    <row r="188" spans="1:42" ht="15.75">
      <c r="A188" s="206"/>
      <c r="B188" s="192"/>
      <c r="C188" s="207"/>
      <c r="D188" s="195"/>
      <c r="E188" s="207"/>
      <c r="F188" s="208"/>
      <c r="G188" s="208"/>
      <c r="H188" s="208"/>
      <c r="I188" s="209"/>
      <c r="J188" s="210"/>
      <c r="K188" s="211"/>
      <c r="L188" s="211"/>
      <c r="M188" s="211"/>
      <c r="N188" s="211"/>
      <c r="O188" s="211"/>
      <c r="P188" s="211"/>
      <c r="Q188" s="211"/>
      <c r="R188" s="212"/>
      <c r="S188" s="108"/>
      <c r="T188" s="213"/>
      <c r="U188" s="108"/>
      <c r="V188" s="214"/>
      <c r="W188" s="108"/>
      <c r="X188" s="215"/>
      <c r="Y188" s="108"/>
      <c r="Z188" s="108"/>
      <c r="AA188" s="108"/>
      <c r="AB188" s="106"/>
      <c r="AC188" s="192"/>
      <c r="AH188" s="192"/>
      <c r="AI188" s="216"/>
      <c r="AJ188" s="216"/>
      <c r="AK188" s="216"/>
      <c r="AL188" s="216"/>
      <c r="AM188" s="216"/>
      <c r="AN188" s="216"/>
      <c r="AO188" s="216"/>
      <c r="AP188" s="216"/>
    </row>
    <row r="189" spans="1:42" ht="15.75">
      <c r="A189" s="206"/>
      <c r="B189" s="192"/>
      <c r="C189" s="207"/>
      <c r="D189" s="195"/>
      <c r="E189" s="207"/>
      <c r="F189" s="208"/>
      <c r="G189" s="208"/>
      <c r="H189" s="208"/>
      <c r="I189" s="209"/>
      <c r="J189" s="210"/>
      <c r="K189" s="211"/>
      <c r="L189" s="211"/>
      <c r="M189" s="211"/>
      <c r="N189" s="211"/>
      <c r="O189" s="211"/>
      <c r="P189" s="211"/>
      <c r="Q189" s="211"/>
      <c r="R189" s="212"/>
      <c r="S189" s="108"/>
      <c r="T189" s="213"/>
      <c r="U189" s="108"/>
      <c r="V189" s="214"/>
      <c r="W189" s="108"/>
      <c r="X189" s="215"/>
      <c r="Y189" s="108"/>
      <c r="Z189" s="108"/>
      <c r="AA189" s="108"/>
      <c r="AB189" s="106"/>
      <c r="AC189" s="192"/>
      <c r="AH189" s="192"/>
      <c r="AI189" s="216"/>
      <c r="AJ189" s="216"/>
      <c r="AK189" s="216"/>
      <c r="AL189" s="216"/>
      <c r="AM189" s="216"/>
      <c r="AN189" s="216"/>
      <c r="AO189" s="216"/>
      <c r="AP189" s="216"/>
    </row>
    <row r="190" spans="1:42" ht="15.75">
      <c r="A190" s="206"/>
      <c r="B190" s="192"/>
      <c r="C190" s="207"/>
      <c r="D190" s="195"/>
      <c r="E190" s="207"/>
      <c r="F190" s="208"/>
      <c r="G190" s="208"/>
      <c r="H190" s="208"/>
      <c r="I190" s="209"/>
      <c r="J190" s="210"/>
      <c r="K190" s="211"/>
      <c r="L190" s="211"/>
      <c r="M190" s="211"/>
      <c r="N190" s="211"/>
      <c r="O190" s="211"/>
      <c r="P190" s="211"/>
      <c r="Q190" s="211"/>
      <c r="R190" s="212"/>
      <c r="S190" s="108"/>
      <c r="T190" s="213"/>
      <c r="U190" s="108"/>
      <c r="V190" s="214"/>
      <c r="W190" s="108"/>
      <c r="X190" s="215"/>
      <c r="Y190" s="108"/>
      <c r="Z190" s="108"/>
      <c r="AA190" s="108"/>
      <c r="AB190" s="106"/>
      <c r="AC190" s="192"/>
      <c r="AH190" s="192"/>
      <c r="AI190" s="216"/>
      <c r="AJ190" s="216"/>
      <c r="AK190" s="216"/>
      <c r="AL190" s="216"/>
      <c r="AM190" s="216"/>
      <c r="AN190" s="216"/>
      <c r="AO190" s="216"/>
      <c r="AP190" s="216"/>
    </row>
    <row r="191" spans="1:42" ht="15.75">
      <c r="A191" s="206"/>
      <c r="B191" s="192"/>
      <c r="C191" s="207"/>
      <c r="D191" s="195"/>
      <c r="E191" s="207"/>
      <c r="F191" s="208"/>
      <c r="G191" s="208"/>
      <c r="H191" s="208"/>
      <c r="I191" s="209"/>
      <c r="J191" s="210"/>
      <c r="K191" s="211"/>
      <c r="L191" s="211"/>
      <c r="M191" s="211"/>
      <c r="N191" s="211"/>
      <c r="O191" s="211"/>
      <c r="P191" s="211"/>
      <c r="Q191" s="211"/>
      <c r="R191" s="212"/>
      <c r="S191" s="108"/>
      <c r="T191" s="213"/>
      <c r="U191" s="108"/>
      <c r="V191" s="214"/>
      <c r="W191" s="108"/>
      <c r="X191" s="215"/>
      <c r="Y191" s="108"/>
      <c r="Z191" s="108"/>
      <c r="AA191" s="108"/>
      <c r="AB191" s="106"/>
      <c r="AC191" s="192"/>
      <c r="AH191" s="192"/>
      <c r="AI191" s="216"/>
      <c r="AJ191" s="216"/>
      <c r="AK191" s="216"/>
      <c r="AL191" s="216"/>
      <c r="AM191" s="216"/>
      <c r="AN191" s="216"/>
      <c r="AO191" s="216"/>
      <c r="AP191" s="216"/>
    </row>
    <row r="192" spans="1:42" ht="15.75">
      <c r="A192" s="206"/>
      <c r="B192" s="192"/>
      <c r="C192" s="207"/>
      <c r="D192" s="195"/>
      <c r="E192" s="207"/>
      <c r="F192" s="208"/>
      <c r="G192" s="208"/>
      <c r="H192" s="208"/>
      <c r="I192" s="209"/>
      <c r="J192" s="210"/>
      <c r="K192" s="211"/>
      <c r="L192" s="211"/>
      <c r="M192" s="211"/>
      <c r="N192" s="211"/>
      <c r="O192" s="211"/>
      <c r="P192" s="211"/>
      <c r="Q192" s="211"/>
      <c r="R192" s="212"/>
      <c r="S192" s="108"/>
      <c r="T192" s="213"/>
      <c r="U192" s="108"/>
      <c r="V192" s="214"/>
      <c r="W192" s="108"/>
      <c r="X192" s="215"/>
      <c r="Y192" s="108"/>
      <c r="Z192" s="108"/>
      <c r="AA192" s="108"/>
      <c r="AB192" s="106"/>
      <c r="AC192" s="192"/>
      <c r="AH192" s="192"/>
      <c r="AI192" s="216"/>
      <c r="AJ192" s="216"/>
      <c r="AK192" s="216"/>
      <c r="AL192" s="216"/>
      <c r="AM192" s="216"/>
      <c r="AN192" s="216"/>
      <c r="AO192" s="216"/>
      <c r="AP192" s="216"/>
    </row>
    <row r="193" spans="1:42" ht="15.75">
      <c r="A193" s="206"/>
      <c r="B193" s="192"/>
      <c r="C193" s="207"/>
      <c r="D193" s="195"/>
      <c r="E193" s="207"/>
      <c r="F193" s="208"/>
      <c r="G193" s="208"/>
      <c r="H193" s="208"/>
      <c r="I193" s="209"/>
      <c r="J193" s="210"/>
      <c r="K193" s="211"/>
      <c r="L193" s="211"/>
      <c r="M193" s="211"/>
      <c r="N193" s="211"/>
      <c r="O193" s="211"/>
      <c r="P193" s="211"/>
      <c r="Q193" s="211"/>
      <c r="R193" s="212"/>
      <c r="S193" s="108"/>
      <c r="T193" s="213"/>
      <c r="U193" s="108"/>
      <c r="V193" s="214"/>
      <c r="W193" s="108"/>
      <c r="X193" s="215"/>
      <c r="Y193" s="108"/>
      <c r="Z193" s="108"/>
      <c r="AA193" s="108"/>
      <c r="AB193" s="106"/>
      <c r="AC193" s="192"/>
      <c r="AH193" s="192"/>
      <c r="AI193" s="216"/>
      <c r="AJ193" s="216"/>
      <c r="AK193" s="216"/>
      <c r="AL193" s="216"/>
      <c r="AM193" s="216"/>
      <c r="AN193" s="216"/>
      <c r="AO193" s="216"/>
      <c r="AP193" s="216"/>
    </row>
    <row r="194" spans="1:42" ht="15.75">
      <c r="A194" s="206"/>
      <c r="B194" s="192"/>
      <c r="C194" s="207"/>
      <c r="D194" s="195"/>
      <c r="E194" s="207"/>
      <c r="F194" s="208"/>
      <c r="G194" s="208"/>
      <c r="H194" s="208"/>
      <c r="I194" s="209"/>
      <c r="J194" s="210"/>
      <c r="K194" s="211"/>
      <c r="L194" s="211"/>
      <c r="M194" s="211"/>
      <c r="N194" s="211"/>
      <c r="O194" s="211"/>
      <c r="P194" s="211"/>
      <c r="Q194" s="211"/>
      <c r="R194" s="212"/>
      <c r="S194" s="108"/>
      <c r="T194" s="213"/>
      <c r="U194" s="108"/>
      <c r="V194" s="214"/>
      <c r="W194" s="108"/>
      <c r="X194" s="215"/>
      <c r="Y194" s="108"/>
      <c r="Z194" s="108"/>
      <c r="AA194" s="108"/>
      <c r="AB194" s="106"/>
      <c r="AC194" s="192"/>
      <c r="AH194" s="192"/>
      <c r="AI194" s="216"/>
      <c r="AJ194" s="216"/>
      <c r="AK194" s="216"/>
      <c r="AL194" s="216"/>
      <c r="AM194" s="216"/>
      <c r="AN194" s="216"/>
      <c r="AO194" s="216"/>
      <c r="AP194" s="216"/>
    </row>
    <row r="195" spans="1:42" ht="15.75">
      <c r="A195" s="206"/>
      <c r="B195" s="192"/>
      <c r="C195" s="207"/>
      <c r="D195" s="195"/>
      <c r="E195" s="207"/>
      <c r="F195" s="208"/>
      <c r="G195" s="208"/>
      <c r="H195" s="208"/>
      <c r="I195" s="209"/>
      <c r="J195" s="210"/>
      <c r="K195" s="211"/>
      <c r="L195" s="211"/>
      <c r="M195" s="211"/>
      <c r="N195" s="211"/>
      <c r="O195" s="211"/>
      <c r="P195" s="211"/>
      <c r="Q195" s="211"/>
      <c r="R195" s="212"/>
      <c r="S195" s="108"/>
      <c r="T195" s="213"/>
      <c r="U195" s="108"/>
      <c r="V195" s="214"/>
      <c r="W195" s="108"/>
      <c r="X195" s="215"/>
      <c r="Y195" s="108"/>
      <c r="Z195" s="108"/>
      <c r="AA195" s="108"/>
      <c r="AB195" s="106"/>
      <c r="AC195" s="192"/>
      <c r="AH195" s="192"/>
      <c r="AI195" s="216"/>
      <c r="AJ195" s="216"/>
      <c r="AK195" s="216"/>
      <c r="AL195" s="216"/>
      <c r="AM195" s="216"/>
      <c r="AN195" s="216"/>
      <c r="AO195" s="216"/>
      <c r="AP195" s="216"/>
    </row>
    <row r="196" spans="1:42" ht="15.75">
      <c r="A196" s="206"/>
      <c r="B196" s="192"/>
      <c r="C196" s="207"/>
      <c r="D196" s="195"/>
      <c r="E196" s="207"/>
      <c r="F196" s="208"/>
      <c r="G196" s="208"/>
      <c r="H196" s="208"/>
      <c r="I196" s="209"/>
      <c r="J196" s="210"/>
      <c r="K196" s="211"/>
      <c r="L196" s="211"/>
      <c r="M196" s="211"/>
      <c r="N196" s="211"/>
      <c r="O196" s="211"/>
      <c r="P196" s="211"/>
      <c r="Q196" s="211"/>
      <c r="R196" s="212"/>
      <c r="S196" s="108"/>
      <c r="T196" s="213"/>
      <c r="U196" s="108"/>
      <c r="V196" s="214"/>
      <c r="W196" s="108"/>
      <c r="X196" s="215"/>
      <c r="Y196" s="108"/>
      <c r="Z196" s="108"/>
      <c r="AA196" s="108"/>
      <c r="AB196" s="106"/>
      <c r="AC196" s="192"/>
      <c r="AH196" s="192"/>
      <c r="AI196" s="216"/>
      <c r="AJ196" s="216"/>
      <c r="AK196" s="216"/>
      <c r="AL196" s="216"/>
      <c r="AM196" s="216"/>
      <c r="AN196" s="216"/>
      <c r="AO196" s="216"/>
      <c r="AP196" s="216"/>
    </row>
    <row r="197" spans="1:42" ht="15.75">
      <c r="A197" s="206"/>
      <c r="B197" s="192"/>
      <c r="C197" s="207"/>
      <c r="D197" s="195"/>
      <c r="E197" s="207"/>
      <c r="F197" s="208"/>
      <c r="G197" s="208"/>
      <c r="H197" s="208"/>
      <c r="I197" s="209"/>
      <c r="J197" s="210"/>
      <c r="K197" s="211"/>
      <c r="L197" s="211"/>
      <c r="M197" s="211"/>
      <c r="N197" s="211"/>
      <c r="O197" s="211"/>
      <c r="P197" s="211"/>
      <c r="Q197" s="211"/>
      <c r="R197" s="212"/>
      <c r="S197" s="108"/>
      <c r="T197" s="213"/>
      <c r="U197" s="108"/>
      <c r="V197" s="214"/>
      <c r="W197" s="108"/>
      <c r="X197" s="215"/>
      <c r="Y197" s="108"/>
      <c r="Z197" s="108"/>
      <c r="AA197" s="108"/>
      <c r="AB197" s="106"/>
      <c r="AC197" s="192"/>
      <c r="AH197" s="192"/>
      <c r="AI197" s="216"/>
      <c r="AJ197" s="216"/>
      <c r="AK197" s="216"/>
      <c r="AL197" s="216"/>
      <c r="AM197" s="216"/>
      <c r="AN197" s="216"/>
      <c r="AO197" s="216"/>
      <c r="AP197" s="216"/>
    </row>
    <row r="198" spans="1:42" ht="15.75">
      <c r="A198" s="206"/>
      <c r="B198" s="192"/>
      <c r="C198" s="207"/>
      <c r="D198" s="195"/>
      <c r="E198" s="207"/>
      <c r="F198" s="208"/>
      <c r="G198" s="208"/>
      <c r="H198" s="208"/>
      <c r="I198" s="209"/>
      <c r="J198" s="210"/>
      <c r="K198" s="211"/>
      <c r="L198" s="211"/>
      <c r="M198" s="211"/>
      <c r="N198" s="211"/>
      <c r="O198" s="211"/>
      <c r="P198" s="211"/>
      <c r="Q198" s="211"/>
      <c r="R198" s="212"/>
      <c r="S198" s="108"/>
      <c r="T198" s="213"/>
      <c r="U198" s="108"/>
      <c r="V198" s="214"/>
      <c r="W198" s="108"/>
      <c r="X198" s="215"/>
      <c r="Y198" s="108"/>
      <c r="Z198" s="108"/>
      <c r="AA198" s="108"/>
      <c r="AB198" s="106"/>
      <c r="AC198" s="192"/>
      <c r="AH198" s="192"/>
      <c r="AI198" s="216"/>
      <c r="AJ198" s="216"/>
      <c r="AK198" s="216"/>
      <c r="AL198" s="216"/>
      <c r="AM198" s="216"/>
      <c r="AN198" s="216"/>
      <c r="AO198" s="216"/>
      <c r="AP198" s="216"/>
    </row>
    <row r="199" spans="1:42" ht="15.75">
      <c r="A199" s="206"/>
      <c r="B199" s="192"/>
      <c r="C199" s="207"/>
      <c r="D199" s="195"/>
      <c r="E199" s="207"/>
      <c r="F199" s="208"/>
      <c r="G199" s="208"/>
      <c r="H199" s="208"/>
      <c r="I199" s="209"/>
      <c r="J199" s="210"/>
      <c r="K199" s="211"/>
      <c r="L199" s="211"/>
      <c r="M199" s="211"/>
      <c r="N199" s="211"/>
      <c r="O199" s="211"/>
      <c r="P199" s="211"/>
      <c r="Q199" s="211"/>
      <c r="R199" s="212"/>
      <c r="S199" s="108"/>
      <c r="T199" s="213"/>
      <c r="U199" s="108"/>
      <c r="V199" s="214"/>
      <c r="W199" s="108"/>
      <c r="X199" s="215"/>
      <c r="Y199" s="108"/>
      <c r="Z199" s="108"/>
      <c r="AA199" s="108"/>
      <c r="AB199" s="106"/>
      <c r="AC199" s="192"/>
      <c r="AH199" s="192"/>
      <c r="AI199" s="216"/>
      <c r="AJ199" s="216"/>
      <c r="AK199" s="216"/>
      <c r="AL199" s="216"/>
      <c r="AM199" s="216"/>
      <c r="AN199" s="216"/>
      <c r="AO199" s="216"/>
      <c r="AP199" s="216"/>
    </row>
    <row r="200" spans="1:42" ht="15.75">
      <c r="A200" s="206"/>
      <c r="B200" s="192"/>
      <c r="C200" s="207"/>
      <c r="D200" s="195"/>
      <c r="E200" s="207"/>
      <c r="F200" s="208"/>
      <c r="G200" s="208"/>
      <c r="H200" s="208"/>
      <c r="I200" s="209"/>
      <c r="J200" s="210"/>
      <c r="K200" s="211"/>
      <c r="L200" s="211"/>
      <c r="M200" s="211"/>
      <c r="N200" s="211"/>
      <c r="O200" s="211"/>
      <c r="P200" s="211"/>
      <c r="Q200" s="211"/>
      <c r="R200" s="212"/>
      <c r="S200" s="108"/>
      <c r="T200" s="213"/>
      <c r="U200" s="108"/>
      <c r="V200" s="214"/>
      <c r="W200" s="108"/>
      <c r="X200" s="215"/>
      <c r="Y200" s="108"/>
      <c r="Z200" s="108"/>
      <c r="AA200" s="108"/>
      <c r="AB200" s="106"/>
      <c r="AC200" s="192"/>
      <c r="AH200" s="192"/>
      <c r="AI200" s="216"/>
      <c r="AJ200" s="216"/>
      <c r="AK200" s="216"/>
      <c r="AL200" s="216"/>
      <c r="AM200" s="216"/>
      <c r="AN200" s="216"/>
      <c r="AO200" s="216"/>
      <c r="AP200" s="216"/>
    </row>
    <row r="201" spans="1:42" ht="15.75">
      <c r="A201" s="206"/>
      <c r="B201" s="192"/>
      <c r="C201" s="207"/>
      <c r="D201" s="195"/>
      <c r="E201" s="207"/>
      <c r="F201" s="208"/>
      <c r="G201" s="208"/>
      <c r="H201" s="208"/>
      <c r="I201" s="209"/>
      <c r="J201" s="210"/>
      <c r="K201" s="211"/>
      <c r="L201" s="211"/>
      <c r="M201" s="211"/>
      <c r="N201" s="211"/>
      <c r="O201" s="211"/>
      <c r="P201" s="211"/>
      <c r="Q201" s="211"/>
      <c r="R201" s="212"/>
      <c r="S201" s="108"/>
      <c r="T201" s="213"/>
      <c r="U201" s="108"/>
      <c r="V201" s="214"/>
      <c r="W201" s="108"/>
      <c r="X201" s="215"/>
      <c r="Y201" s="108"/>
      <c r="Z201" s="108"/>
      <c r="AA201" s="108"/>
      <c r="AB201" s="106"/>
      <c r="AC201" s="192"/>
      <c r="AH201" s="192"/>
      <c r="AI201" s="216"/>
      <c r="AJ201" s="216"/>
      <c r="AK201" s="216"/>
      <c r="AL201" s="216"/>
      <c r="AM201" s="216"/>
      <c r="AN201" s="216"/>
      <c r="AO201" s="216"/>
      <c r="AP201" s="216"/>
    </row>
    <row r="202" spans="1:42" ht="15.75">
      <c r="A202" s="206"/>
      <c r="B202" s="192"/>
      <c r="C202" s="207"/>
      <c r="D202" s="195"/>
      <c r="E202" s="207"/>
      <c r="F202" s="208"/>
      <c r="G202" s="208"/>
      <c r="H202" s="208"/>
      <c r="I202" s="209"/>
      <c r="J202" s="210"/>
      <c r="K202" s="211"/>
      <c r="L202" s="211"/>
      <c r="M202" s="211"/>
      <c r="N202" s="211"/>
      <c r="O202" s="211"/>
      <c r="P202" s="211"/>
      <c r="Q202" s="211"/>
      <c r="R202" s="212"/>
      <c r="S202" s="108"/>
      <c r="T202" s="213"/>
      <c r="U202" s="108"/>
      <c r="V202" s="214"/>
      <c r="W202" s="108"/>
      <c r="X202" s="215"/>
      <c r="Y202" s="108"/>
      <c r="Z202" s="108"/>
      <c r="AA202" s="108"/>
      <c r="AB202" s="106"/>
      <c r="AC202" s="192"/>
      <c r="AH202" s="192"/>
      <c r="AI202" s="216"/>
      <c r="AJ202" s="216"/>
      <c r="AK202" s="216"/>
      <c r="AL202" s="216"/>
      <c r="AM202" s="216"/>
      <c r="AN202" s="216"/>
      <c r="AO202" s="216"/>
      <c r="AP202" s="216"/>
    </row>
    <row r="203" spans="1:42" ht="15.75">
      <c r="A203" s="206"/>
      <c r="B203" s="192"/>
      <c r="C203" s="207"/>
      <c r="D203" s="195"/>
      <c r="E203" s="207"/>
      <c r="F203" s="208"/>
      <c r="G203" s="208"/>
      <c r="H203" s="208"/>
      <c r="I203" s="209"/>
      <c r="J203" s="210"/>
      <c r="K203" s="211"/>
      <c r="L203" s="211"/>
      <c r="M203" s="211"/>
      <c r="N203" s="211"/>
      <c r="O203" s="211"/>
      <c r="P203" s="211"/>
      <c r="Q203" s="211"/>
      <c r="R203" s="212"/>
      <c r="S203" s="108"/>
      <c r="T203" s="213"/>
      <c r="U203" s="108"/>
      <c r="V203" s="214"/>
      <c r="W203" s="108"/>
      <c r="X203" s="215"/>
      <c r="Y203" s="108"/>
      <c r="Z203" s="108"/>
      <c r="AA203" s="108"/>
      <c r="AB203" s="106"/>
      <c r="AC203" s="192"/>
      <c r="AH203" s="192"/>
      <c r="AI203" s="216"/>
      <c r="AJ203" s="216"/>
      <c r="AK203" s="216"/>
      <c r="AL203" s="216"/>
      <c r="AM203" s="216"/>
      <c r="AN203" s="216"/>
      <c r="AO203" s="216"/>
      <c r="AP203" s="216"/>
    </row>
    <row r="204" spans="1:42" ht="15.75">
      <c r="A204" s="206"/>
      <c r="B204" s="192"/>
      <c r="C204" s="207"/>
      <c r="D204" s="195"/>
      <c r="E204" s="207"/>
      <c r="F204" s="208"/>
      <c r="G204" s="208"/>
      <c r="H204" s="208"/>
      <c r="I204" s="209"/>
      <c r="J204" s="210"/>
      <c r="K204" s="211"/>
      <c r="L204" s="211"/>
      <c r="M204" s="211"/>
      <c r="N204" s="211"/>
      <c r="O204" s="211"/>
      <c r="P204" s="211"/>
      <c r="Q204" s="211"/>
      <c r="R204" s="212"/>
      <c r="S204" s="108"/>
      <c r="T204" s="213"/>
      <c r="U204" s="108"/>
      <c r="V204" s="214"/>
      <c r="W204" s="108"/>
      <c r="X204" s="215"/>
      <c r="Y204" s="108"/>
      <c r="Z204" s="108"/>
      <c r="AA204" s="108"/>
      <c r="AB204" s="106"/>
      <c r="AC204" s="192"/>
      <c r="AH204" s="192"/>
      <c r="AI204" s="216"/>
      <c r="AJ204" s="216"/>
      <c r="AK204" s="216"/>
      <c r="AL204" s="216"/>
      <c r="AM204" s="216"/>
      <c r="AN204" s="216"/>
      <c r="AO204" s="216"/>
      <c r="AP204" s="216"/>
    </row>
    <row r="205" spans="1:42" ht="15.75">
      <c r="A205" s="206"/>
      <c r="B205" s="192"/>
      <c r="C205" s="207"/>
      <c r="D205" s="195"/>
      <c r="E205" s="207"/>
      <c r="F205" s="208"/>
      <c r="G205" s="208"/>
      <c r="H205" s="208"/>
      <c r="I205" s="209"/>
      <c r="J205" s="210"/>
      <c r="K205" s="211"/>
      <c r="L205" s="211"/>
      <c r="M205" s="211"/>
      <c r="N205" s="211"/>
      <c r="O205" s="211"/>
      <c r="P205" s="211"/>
      <c r="Q205" s="211"/>
      <c r="R205" s="212"/>
      <c r="S205" s="108"/>
      <c r="T205" s="213"/>
      <c r="U205" s="108"/>
      <c r="V205" s="214"/>
      <c r="W205" s="108"/>
      <c r="X205" s="215"/>
      <c r="Y205" s="108"/>
      <c r="Z205" s="108"/>
      <c r="AA205" s="108"/>
      <c r="AB205" s="106"/>
      <c r="AC205" s="192"/>
      <c r="AH205" s="192"/>
      <c r="AI205" s="216"/>
      <c r="AJ205" s="216"/>
      <c r="AK205" s="216"/>
      <c r="AL205" s="216"/>
      <c r="AM205" s="216"/>
      <c r="AN205" s="216"/>
      <c r="AO205" s="216"/>
      <c r="AP205" s="216"/>
    </row>
    <row r="206" spans="1:42" ht="15.75">
      <c r="A206" s="206"/>
      <c r="B206" s="192"/>
      <c r="C206" s="207"/>
      <c r="D206" s="195"/>
      <c r="E206" s="207"/>
      <c r="F206" s="208"/>
      <c r="G206" s="208"/>
      <c r="H206" s="208"/>
      <c r="I206" s="209"/>
      <c r="J206" s="210"/>
      <c r="K206" s="211"/>
      <c r="L206" s="211"/>
      <c r="M206" s="211"/>
      <c r="N206" s="211"/>
      <c r="O206" s="211"/>
      <c r="P206" s="211"/>
      <c r="Q206" s="211"/>
      <c r="R206" s="212"/>
      <c r="S206" s="108"/>
      <c r="T206" s="213"/>
      <c r="U206" s="108"/>
      <c r="V206" s="214"/>
      <c r="W206" s="108"/>
      <c r="X206" s="215"/>
      <c r="Y206" s="108"/>
      <c r="Z206" s="108"/>
      <c r="AA206" s="108"/>
      <c r="AB206" s="106"/>
      <c r="AC206" s="192"/>
      <c r="AH206" s="192"/>
      <c r="AI206" s="216"/>
      <c r="AJ206" s="216"/>
      <c r="AK206" s="216"/>
      <c r="AL206" s="216"/>
      <c r="AM206" s="216"/>
      <c r="AN206" s="216"/>
      <c r="AO206" s="216"/>
      <c r="AP206" s="216"/>
    </row>
    <row r="207" spans="30:116" ht="15.75">
      <c r="AD207" s="201"/>
      <c r="AE207" s="201"/>
      <c r="AF207" s="201"/>
      <c r="AG207" s="241"/>
      <c r="AQ207" s="202"/>
      <c r="AR207" s="201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1"/>
      <c r="BK207" s="201"/>
      <c r="BL207" s="202"/>
      <c r="BM207" s="202"/>
      <c r="BN207" s="202"/>
      <c r="BO207" s="202"/>
      <c r="BP207" s="202"/>
      <c r="BQ207" s="202"/>
      <c r="BR207" s="202"/>
      <c r="BS207" s="202"/>
      <c r="BT207" s="202"/>
      <c r="BU207" s="202"/>
      <c r="BV207" s="202"/>
      <c r="BW207" s="202"/>
      <c r="BX207" s="202"/>
      <c r="BY207" s="202"/>
      <c r="BZ207" s="202"/>
      <c r="CA207" s="202"/>
      <c r="CB207" s="202"/>
      <c r="CC207" s="306"/>
      <c r="CD207" s="303"/>
      <c r="CE207" s="202"/>
      <c r="CF207" s="202"/>
      <c r="CG207" s="202"/>
      <c r="CH207" s="202"/>
      <c r="CI207" s="202"/>
      <c r="CJ207" s="201"/>
      <c r="CK207" s="202"/>
      <c r="CL207" s="202"/>
      <c r="CM207" s="202"/>
      <c r="CN207" s="201"/>
      <c r="CO207" s="202"/>
      <c r="CP207" s="202"/>
      <c r="CQ207" s="202"/>
      <c r="CR207" s="202"/>
      <c r="CS207" s="202"/>
      <c r="CT207" s="202"/>
      <c r="CU207" s="202"/>
      <c r="CV207" s="202"/>
      <c r="CW207" s="202"/>
      <c r="CX207" s="202"/>
      <c r="CY207" s="202"/>
      <c r="CZ207" s="202"/>
      <c r="DA207" s="202"/>
      <c r="DB207" s="202"/>
      <c r="DC207" s="202"/>
      <c r="DD207" s="202"/>
      <c r="DE207" s="202"/>
      <c r="DF207" s="202"/>
      <c r="DG207" s="202"/>
      <c r="DH207" s="202"/>
      <c r="DI207" s="202"/>
      <c r="DJ207" s="202"/>
      <c r="DK207" s="202"/>
      <c r="DL207" s="202"/>
    </row>
  </sheetData>
  <sheetProtection/>
  <protectedRanges>
    <protectedRange sqref="AB1:AC65536 W1:W65536 Z1:Z65536 K1:K65536 L1:M2 L60:M65536 A1:H65536 N1:P65536" name="Tartom?ny1_1"/>
  </protectedRanges>
  <mergeCells count="1">
    <mergeCell ref="F2:H2"/>
  </mergeCells>
  <printOptions/>
  <pageMargins left="0.2362204724409449" right="0.07874015748031496" top="0.3937007874015748" bottom="0.2362204724409449" header="0.2362204724409449" footer="0.1968503937007874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3" sqref="A13:C13"/>
    </sheetView>
  </sheetViews>
  <sheetFormatPr defaultColWidth="9.140625" defaultRowHeight="12.75"/>
  <cols>
    <col min="1" max="1" width="2.57421875" style="119" customWidth="1"/>
    <col min="2" max="2" width="2.28125" style="119" customWidth="1"/>
    <col min="3" max="3" width="2.421875" style="119" customWidth="1"/>
    <col min="4" max="4" width="13.8515625" style="4" bestFit="1" customWidth="1"/>
    <col min="5" max="5" width="27.57421875" style="3" bestFit="1" customWidth="1"/>
    <col min="6" max="6" width="9.140625" style="3" customWidth="1"/>
    <col min="7" max="16384" width="9.140625" style="1" customWidth="1"/>
  </cols>
  <sheetData>
    <row r="1" spans="1:4" ht="15.75">
      <c r="A1" s="323" t="s">
        <v>0</v>
      </c>
      <c r="B1" s="323"/>
      <c r="C1" s="323"/>
      <c r="D1" s="2" t="s">
        <v>1</v>
      </c>
    </row>
    <row r="2" spans="1:5" ht="15.75">
      <c r="A2" s="322" t="s">
        <v>2</v>
      </c>
      <c r="B2" s="322"/>
      <c r="C2" s="322"/>
      <c r="D2" s="322"/>
      <c r="E2" s="322"/>
    </row>
    <row r="3" spans="1:5" ht="15">
      <c r="A3" s="111">
        <v>1</v>
      </c>
      <c r="B3" s="112">
        <v>0</v>
      </c>
      <c r="C3" s="113">
        <v>0</v>
      </c>
      <c r="D3" s="110" t="s">
        <v>3</v>
      </c>
      <c r="E3" s="106"/>
    </row>
    <row r="4" spans="1:5" ht="15">
      <c r="A4" s="111">
        <v>1</v>
      </c>
      <c r="B4" s="112">
        <v>0</v>
      </c>
      <c r="C4" s="113">
        <v>1</v>
      </c>
      <c r="D4" s="110" t="s">
        <v>4</v>
      </c>
      <c r="E4" s="106"/>
    </row>
    <row r="5" spans="1:5" ht="15">
      <c r="A5" s="111">
        <v>1</v>
      </c>
      <c r="B5" s="112">
        <v>0</v>
      </c>
      <c r="C5" s="113">
        <v>2</v>
      </c>
      <c r="D5" s="110" t="s">
        <v>5</v>
      </c>
      <c r="E5" s="106"/>
    </row>
    <row r="6" spans="1:5" ht="15">
      <c r="A6" s="114">
        <v>1</v>
      </c>
      <c r="B6" s="114">
        <v>1</v>
      </c>
      <c r="C6" s="114">
        <v>0</v>
      </c>
      <c r="D6" s="110" t="s">
        <v>6</v>
      </c>
      <c r="E6" s="105"/>
    </row>
    <row r="7" spans="1:5" ht="15">
      <c r="A7" s="111">
        <v>1</v>
      </c>
      <c r="B7" s="112">
        <v>1</v>
      </c>
      <c r="C7" s="113">
        <v>1</v>
      </c>
      <c r="D7" s="110" t="s">
        <v>6</v>
      </c>
      <c r="E7" s="107" t="s">
        <v>7</v>
      </c>
    </row>
    <row r="8" spans="1:6" ht="15.75">
      <c r="A8" s="322" t="s">
        <v>8</v>
      </c>
      <c r="B8" s="322"/>
      <c r="C8" s="322"/>
      <c r="D8" s="322"/>
      <c r="E8" s="322"/>
      <c r="F8" s="4"/>
    </row>
    <row r="9" spans="1:5" ht="15">
      <c r="A9" s="111">
        <v>2</v>
      </c>
      <c r="B9" s="112">
        <v>1</v>
      </c>
      <c r="C9" s="113">
        <v>0</v>
      </c>
      <c r="D9" s="110" t="s">
        <v>9</v>
      </c>
      <c r="E9" s="106"/>
    </row>
    <row r="10" spans="1:5" ht="15">
      <c r="A10" s="111">
        <v>2</v>
      </c>
      <c r="B10" s="112">
        <v>1</v>
      </c>
      <c r="C10" s="113">
        <v>2</v>
      </c>
      <c r="D10" s="110" t="s">
        <v>9</v>
      </c>
      <c r="E10" s="108" t="s">
        <v>10</v>
      </c>
    </row>
    <row r="11" spans="1:5" ht="15">
      <c r="A11" s="111">
        <v>2</v>
      </c>
      <c r="B11" s="112">
        <v>2</v>
      </c>
      <c r="C11" s="113">
        <v>0</v>
      </c>
      <c r="D11" s="110" t="s">
        <v>11</v>
      </c>
      <c r="E11" s="106"/>
    </row>
    <row r="12" spans="1:5" ht="15">
      <c r="A12" s="111">
        <v>2</v>
      </c>
      <c r="B12" s="112">
        <v>2</v>
      </c>
      <c r="C12" s="113">
        <v>2</v>
      </c>
      <c r="D12" s="110" t="s">
        <v>11</v>
      </c>
      <c r="E12" s="108" t="s">
        <v>10</v>
      </c>
    </row>
    <row r="13" spans="1:5" ht="15">
      <c r="A13" s="111">
        <v>2</v>
      </c>
      <c r="B13" s="112">
        <v>3</v>
      </c>
      <c r="C13" s="113">
        <v>0</v>
      </c>
      <c r="D13" s="110" t="s">
        <v>12</v>
      </c>
      <c r="E13" s="106"/>
    </row>
    <row r="14" spans="1:5" ht="15">
      <c r="A14" s="111">
        <v>2</v>
      </c>
      <c r="B14" s="112">
        <v>3</v>
      </c>
      <c r="C14" s="113">
        <v>2</v>
      </c>
      <c r="D14" s="110" t="s">
        <v>12</v>
      </c>
      <c r="E14" s="108" t="s">
        <v>10</v>
      </c>
    </row>
    <row r="15" spans="1:5" ht="15">
      <c r="A15" s="111">
        <v>2</v>
      </c>
      <c r="B15" s="112">
        <v>4</v>
      </c>
      <c r="C15" s="113">
        <v>0</v>
      </c>
      <c r="D15" s="110" t="s">
        <v>13</v>
      </c>
      <c r="E15" s="106"/>
    </row>
    <row r="16" spans="1:5" ht="15">
      <c r="A16" s="111">
        <v>2</v>
      </c>
      <c r="B16" s="112">
        <v>4</v>
      </c>
      <c r="C16" s="113">
        <v>2</v>
      </c>
      <c r="D16" s="110" t="s">
        <v>13</v>
      </c>
      <c r="E16" s="108" t="s">
        <v>10</v>
      </c>
    </row>
    <row r="17" spans="1:5" ht="15.75">
      <c r="A17" s="322" t="s">
        <v>14</v>
      </c>
      <c r="B17" s="322"/>
      <c r="C17" s="322"/>
      <c r="D17" s="322"/>
      <c r="E17" s="322"/>
    </row>
    <row r="18" spans="1:5" ht="15">
      <c r="A18" s="111">
        <v>3</v>
      </c>
      <c r="B18" s="112">
        <v>1</v>
      </c>
      <c r="C18" s="113">
        <v>0</v>
      </c>
      <c r="D18" s="110" t="s">
        <v>15</v>
      </c>
      <c r="E18" s="106" t="s">
        <v>16</v>
      </c>
    </row>
    <row r="19" spans="1:5" ht="15">
      <c r="A19" s="111">
        <v>3</v>
      </c>
      <c r="B19" s="112">
        <v>2</v>
      </c>
      <c r="C19" s="113">
        <v>0</v>
      </c>
      <c r="D19" s="110" t="s">
        <v>15</v>
      </c>
      <c r="E19" s="106" t="s">
        <v>17</v>
      </c>
    </row>
    <row r="20" spans="1:5" ht="15.75">
      <c r="A20" s="322" t="s">
        <v>18</v>
      </c>
      <c r="B20" s="322"/>
      <c r="C20" s="322"/>
      <c r="D20" s="322"/>
      <c r="E20" s="322"/>
    </row>
    <row r="21" spans="1:5" ht="15">
      <c r="A21" s="111">
        <v>4</v>
      </c>
      <c r="B21" s="112">
        <v>1</v>
      </c>
      <c r="C21" s="113">
        <v>1</v>
      </c>
      <c r="D21" s="110" t="s">
        <v>19</v>
      </c>
      <c r="E21" s="106" t="s">
        <v>20</v>
      </c>
    </row>
    <row r="22" spans="1:5" ht="15">
      <c r="A22" s="111">
        <v>4</v>
      </c>
      <c r="B22" s="112">
        <v>1</v>
      </c>
      <c r="C22" s="113">
        <v>2</v>
      </c>
      <c r="D22" s="110" t="s">
        <v>19</v>
      </c>
      <c r="E22" s="106" t="s">
        <v>21</v>
      </c>
    </row>
    <row r="23" spans="1:5" ht="15">
      <c r="A23" s="118">
        <v>4</v>
      </c>
      <c r="B23" s="115">
        <v>1</v>
      </c>
      <c r="C23" s="116">
        <v>3</v>
      </c>
      <c r="D23" s="110" t="s">
        <v>19</v>
      </c>
      <c r="E23" s="106" t="s">
        <v>22</v>
      </c>
    </row>
    <row r="24" spans="1:5" ht="15">
      <c r="A24" s="118">
        <v>4</v>
      </c>
      <c r="B24" s="115">
        <v>2</v>
      </c>
      <c r="C24" s="116">
        <v>1</v>
      </c>
      <c r="D24" s="110" t="s">
        <v>23</v>
      </c>
      <c r="E24" s="106" t="s">
        <v>20</v>
      </c>
    </row>
    <row r="25" spans="1:5" ht="15">
      <c r="A25" s="120">
        <v>4</v>
      </c>
      <c r="B25" s="114">
        <v>2</v>
      </c>
      <c r="C25" s="117">
        <v>2</v>
      </c>
      <c r="D25" s="110" t="s">
        <v>23</v>
      </c>
      <c r="E25" s="106" t="s">
        <v>21</v>
      </c>
    </row>
    <row r="26" spans="1:5" ht="15">
      <c r="A26" s="111">
        <v>4</v>
      </c>
      <c r="B26" s="112">
        <v>2</v>
      </c>
      <c r="C26" s="113">
        <v>3</v>
      </c>
      <c r="D26" s="110" t="s">
        <v>23</v>
      </c>
      <c r="E26" s="106" t="s">
        <v>22</v>
      </c>
    </row>
    <row r="27" spans="1:5" ht="15">
      <c r="A27" s="118">
        <v>4</v>
      </c>
      <c r="B27" s="115">
        <v>3</v>
      </c>
      <c r="C27" s="116">
        <v>1</v>
      </c>
      <c r="D27" s="110" t="s">
        <v>24</v>
      </c>
      <c r="E27" s="106" t="s">
        <v>20</v>
      </c>
    </row>
    <row r="28" spans="1:5" ht="15">
      <c r="A28" s="118">
        <v>4</v>
      </c>
      <c r="B28" s="115">
        <v>3</v>
      </c>
      <c r="C28" s="116">
        <v>2</v>
      </c>
      <c r="D28" s="110" t="s">
        <v>24</v>
      </c>
      <c r="E28" s="106" t="s">
        <v>21</v>
      </c>
    </row>
    <row r="29" spans="1:5" ht="15">
      <c r="A29" s="118">
        <v>4</v>
      </c>
      <c r="B29" s="115">
        <v>3</v>
      </c>
      <c r="C29" s="116">
        <v>3</v>
      </c>
      <c r="D29" s="110" t="s">
        <v>24</v>
      </c>
      <c r="E29" s="106" t="s">
        <v>22</v>
      </c>
    </row>
    <row r="30" spans="1:5" ht="15.75">
      <c r="A30" s="322" t="s">
        <v>25</v>
      </c>
      <c r="B30" s="322"/>
      <c r="C30" s="322"/>
      <c r="D30" s="322"/>
      <c r="E30" s="322"/>
    </row>
    <row r="31" spans="1:5" ht="15">
      <c r="A31" s="111">
        <v>5</v>
      </c>
      <c r="B31" s="112">
        <v>0</v>
      </c>
      <c r="C31" s="113">
        <v>0</v>
      </c>
      <c r="D31" s="110"/>
      <c r="E31" s="106"/>
    </row>
    <row r="32" spans="1:5" ht="15.75">
      <c r="A32" s="322" t="s">
        <v>26</v>
      </c>
      <c r="B32" s="322"/>
      <c r="C32" s="322"/>
      <c r="D32" s="322"/>
      <c r="E32" s="322"/>
    </row>
    <row r="33" spans="1:5" ht="15">
      <c r="A33" s="111">
        <v>6</v>
      </c>
      <c r="B33" s="112">
        <v>1</v>
      </c>
      <c r="C33" s="113">
        <v>0</v>
      </c>
      <c r="D33" s="110" t="s">
        <v>27</v>
      </c>
      <c r="E33" s="106"/>
    </row>
    <row r="34" spans="1:5" ht="15">
      <c r="A34" s="118">
        <v>6</v>
      </c>
      <c r="B34" s="115">
        <v>2</v>
      </c>
      <c r="C34" s="116">
        <v>0</v>
      </c>
      <c r="D34" s="110" t="s">
        <v>10</v>
      </c>
      <c r="E34" s="106" t="s">
        <v>28</v>
      </c>
    </row>
    <row r="35" spans="1:5" ht="15.75">
      <c r="A35" s="322" t="s">
        <v>29</v>
      </c>
      <c r="B35" s="322"/>
      <c r="C35" s="322"/>
      <c r="D35" s="322"/>
      <c r="E35" s="322"/>
    </row>
    <row r="36" spans="1:5" ht="15">
      <c r="A36" s="111">
        <v>7</v>
      </c>
      <c r="B36" s="112">
        <v>1</v>
      </c>
      <c r="C36" s="113">
        <v>0</v>
      </c>
      <c r="D36" s="110" t="s">
        <v>30</v>
      </c>
      <c r="E36" s="106" t="s">
        <v>31</v>
      </c>
    </row>
    <row r="37" spans="1:5" ht="15">
      <c r="A37" s="111">
        <v>7</v>
      </c>
      <c r="B37" s="112">
        <v>2</v>
      </c>
      <c r="C37" s="113">
        <v>0</v>
      </c>
      <c r="D37" s="110" t="s">
        <v>32</v>
      </c>
      <c r="E37" s="106"/>
    </row>
  </sheetData>
  <sheetProtection sheet="1" objects="1" scenarios="1"/>
  <mergeCells count="8">
    <mergeCell ref="A1:C1"/>
    <mergeCell ref="A2:E2"/>
    <mergeCell ref="A8:E8"/>
    <mergeCell ref="A17:E17"/>
    <mergeCell ref="A20:E20"/>
    <mergeCell ref="A30:E30"/>
    <mergeCell ref="A32:E32"/>
    <mergeCell ref="A35:E3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C4">
      <selection activeCell="Y16" sqref="Y16"/>
    </sheetView>
  </sheetViews>
  <sheetFormatPr defaultColWidth="9.140625" defaultRowHeight="12.75"/>
  <cols>
    <col min="1" max="1" width="3.7109375" style="5" bestFit="1" customWidth="1"/>
    <col min="2" max="2" width="3.7109375" style="6" bestFit="1" customWidth="1"/>
    <col min="3" max="3" width="3.7109375" style="7" bestFit="1" customWidth="1"/>
    <col min="4" max="4" width="3.7109375" style="8" bestFit="1" customWidth="1"/>
    <col min="5" max="7" width="2.00390625" style="93" bestFit="1" customWidth="1"/>
    <col min="8" max="8" width="13.57421875" style="10" bestFit="1" customWidth="1"/>
    <col min="9" max="9" width="12.140625" style="11" bestFit="1" customWidth="1"/>
    <col min="10" max="10" width="10.421875" style="11" customWidth="1"/>
    <col min="11" max="11" width="5.140625" style="12" bestFit="1" customWidth="1"/>
    <col min="12" max="12" width="4.421875" style="121" bestFit="1" customWidth="1"/>
    <col min="13" max="13" width="3.7109375" style="12" bestFit="1" customWidth="1"/>
    <col min="14" max="14" width="7.8515625" style="12" customWidth="1"/>
    <col min="15" max="15" width="6.421875" style="12" bestFit="1" customWidth="1"/>
    <col min="16" max="17" width="3.7109375" style="12" bestFit="1" customWidth="1"/>
    <col min="18" max="18" width="5.140625" style="12" bestFit="1" customWidth="1"/>
    <col min="19" max="19" width="3.7109375" style="12" bestFit="1" customWidth="1"/>
    <col min="20" max="20" width="3.7109375" style="13" bestFit="1" customWidth="1"/>
    <col min="21" max="21" width="8.28125" style="6" bestFit="1" customWidth="1"/>
    <col min="22" max="22" width="3.7109375" style="14" bestFit="1" customWidth="1"/>
    <col min="23" max="23" width="3.7109375" style="6" bestFit="1" customWidth="1"/>
    <col min="24" max="24" width="8.28125" style="6" bestFit="1" customWidth="1"/>
    <col min="25" max="25" width="3.7109375" style="6" bestFit="1" customWidth="1"/>
    <col min="26" max="26" width="7.00390625" style="15" bestFit="1" customWidth="1"/>
    <col min="27" max="27" width="3.7109375" style="5" bestFit="1" customWidth="1"/>
    <col min="28" max="31" width="4.00390625" style="16" bestFit="1" customWidth="1"/>
    <col min="32" max="32" width="4.140625" style="16" customWidth="1"/>
    <col min="33" max="35" width="4.00390625" style="16" bestFit="1" customWidth="1"/>
    <col min="36" max="16384" width="9.140625" style="17" customWidth="1"/>
  </cols>
  <sheetData>
    <row r="1" spans="5:7" ht="16.5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37</v>
      </c>
      <c r="E2" s="324" t="s">
        <v>38</v>
      </c>
      <c r="F2" s="324"/>
      <c r="G2" s="324"/>
      <c r="H2" s="22" t="s">
        <v>39</v>
      </c>
      <c r="I2" s="325" t="s">
        <v>1</v>
      </c>
      <c r="J2" s="326"/>
      <c r="K2" s="23" t="s">
        <v>40</v>
      </c>
      <c r="L2" s="122" t="s">
        <v>41</v>
      </c>
      <c r="M2" s="24" t="s">
        <v>42</v>
      </c>
      <c r="N2" s="25" t="s">
        <v>43</v>
      </c>
      <c r="O2" s="26" t="s">
        <v>44</v>
      </c>
      <c r="P2" s="27" t="s">
        <v>45</v>
      </c>
      <c r="Q2" s="27" t="s">
        <v>46</v>
      </c>
      <c r="R2" s="23" t="s">
        <v>47</v>
      </c>
      <c r="S2" s="27" t="s">
        <v>48</v>
      </c>
      <c r="T2" s="28" t="s">
        <v>49</v>
      </c>
      <c r="U2" s="29" t="s">
        <v>50</v>
      </c>
      <c r="V2" s="30" t="s">
        <v>51</v>
      </c>
      <c r="W2" s="31" t="s">
        <v>52</v>
      </c>
      <c r="X2" s="30" t="s">
        <v>53</v>
      </c>
      <c r="Y2" s="32" t="s">
        <v>54</v>
      </c>
      <c r="Z2" s="30" t="s">
        <v>55</v>
      </c>
      <c r="AA2" s="33" t="s">
        <v>60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str">
        <f>CONCATENATE(Főlap!A3)</f>
        <v>1</v>
      </c>
      <c r="B3" s="36"/>
      <c r="C3" s="36" t="str">
        <f>CONCATENATE(Főlap!C3)</f>
        <v>1</v>
      </c>
      <c r="D3" s="36" t="str">
        <f>CONCATENATE(Főlap!E3)</f>
        <v>1</v>
      </c>
      <c r="E3" s="37">
        <f>SUM(Főlap!F3)</f>
        <v>1</v>
      </c>
      <c r="F3" s="37">
        <f>SUM(Főlap!G3)</f>
        <v>0</v>
      </c>
      <c r="G3" s="37">
        <f>SUM(Főlap!H3)</f>
        <v>1</v>
      </c>
      <c r="H3" s="38" t="str">
        <f aca="true" t="shared" si="0" ref="H3:H59">IF(AND(E3=1,G3&lt;2),"gyalogos",IF(AND(E3=1,G3=2),"táj.verseny",IF(E3=2,"magashegyi",IF(E3=3,"kerékpáros",IF(E3=4,"vízi",IF(E3=5,"sí",IF(E3=6,"barlangi",IF(E3=7,"egyéb",""))))))))</f>
        <v>gyalogos</v>
      </c>
      <c r="I3" s="39">
        <f>IF(AND(E3=1,F3&gt;0),"telj.túra ",IF(AND(E3=2,F3=1),"völgyi ",IF(AND(E3=2,F3=2),"gyephavasi ",IF(AND(E3=2,F3=3),"sziklatúra ",IF(AND(E3=2,F3=4),"bizt.mászóút ",IF(AND(E3=3,F3=1),"országúti ",IF(AND(E3=3,F3=2),"terep ","")))))))</f>
      </c>
      <c r="J3" s="40" t="str">
        <f aca="true" t="shared" si="1" ref="J3:J59">IF(AND(E3&lt;4,G3=1),"téli",IF(AND(E3=4,F3=1),"állóvíz",IF(AND(E3=4,F3=2),"folyóvíz le",IF(AND(E3=4,F3=3),"folyóvíz fel",IF(OR(AND(E3=2,G3=2),AND(E3=6,F3=2)),"különleges",IF(AND(E3=7,F3=1,G3=0),"kulturális",IF(AND(E3=7,F3=2,G3=0),"munka","")))))))</f>
        <v>téli</v>
      </c>
      <c r="K3" s="41">
        <f>SUM(Főlap!K3)</f>
        <v>6</v>
      </c>
      <c r="L3" s="123">
        <f aca="true" t="shared" si="2" ref="L3:L59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1.5</v>
      </c>
      <c r="M3" s="42">
        <f aca="true" t="shared" si="3" ref="M3:M59">IF(AND(E3=4,F3&lt;3),1,IF(AND(E3=4,F3=3,G3=1),2,IF(AND(E3=4,F3=3,G3=2),2.4,IF(AND(E3=4,F3=3,G3=3),3,1))))</f>
        <v>1</v>
      </c>
      <c r="N3" s="43">
        <f>SUM(Főlap!N3)</f>
        <v>0</v>
      </c>
      <c r="O3" s="44">
        <f>SUM(Főlap!O3)</f>
        <v>0</v>
      </c>
      <c r="P3" s="45">
        <f aca="true" t="shared" si="4" ref="P3:P59">IF(OR(E3=1,E3=3),2,IF(OR(AND(E3=2,F3=1),AND(E3=2,F3=2)),2,IF(AND(E3=2,F3=3),4,IF(AND(E3=2,F3=4),5,0))))</f>
        <v>2</v>
      </c>
      <c r="Q3" s="45">
        <f aca="true" t="shared" si="5" ref="Q3:Q59">IF(AND(E3=2,F3=2),1,IF(AND(E3=2,F3=3),2,IF(AND(E3=2,F3=4),3,0)))</f>
        <v>0</v>
      </c>
      <c r="R3" s="43">
        <f>SUM(Főlap!P3)</f>
        <v>0</v>
      </c>
      <c r="S3" s="46">
        <f>IF(AND(E3=2,F3=1,G3=0),6,IF(AND(E3=2,F3=1,G3=2),7,IF(OR(AND(E3=2,F3=2,G3=0),AND(E3=2,F3=3,G3=0)),8,IF(AND(E3=2,F3=2,G3=2),10,IF(AND(E3=2,F3=3,G3=2),12,IF(AND(E3=2,F3=4,G3=0),14,IF(AND(E3=2,F3=4,G3=2),18,"")))))))</f>
      </c>
      <c r="T3" s="46">
        <f aca="true" t="shared" si="6" ref="T3:T59">IF(OR(AND(E3=5,F3=0,G3=0),AND(E3=6,F3=1,G3=0)),7,IF(AND(E3=6,F3=2,G3=0),14,0))</f>
        <v>0</v>
      </c>
      <c r="U3" s="47">
        <f aca="true" t="shared" si="7" ref="U3:U59">IF(OR(E3=1,E3=3),(K3*L3*M3)+(0.01*N3*P3),IF(E3=2,(0.01*N3*P3)+(0.01*O3*Q3)+(R3*S3),IF(E3=4,(K3*L3*M3),IF(OR(E3=5,E3=6),(R3*T3),IF(AND(E3=7,F3=1),R3*2,IF(AND(E3=7,F3=2),R3*3,0))))))</f>
        <v>9</v>
      </c>
      <c r="V3" s="48">
        <f aca="true" t="shared" si="8" ref="V3:V59">IF(AND(E3=1,F3=0,G3=1),1.1,IF(AND(E3=1,F3&gt;0),"",1))</f>
        <v>1.1</v>
      </c>
      <c r="W3" s="49">
        <f aca="true" t="shared" si="9" ref="W3:W5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</c>
      <c r="X3" s="47">
        <f>IF(AND(E3=1,F3&gt;0),U3*W3,U3*V3)</f>
        <v>9.9</v>
      </c>
      <c r="Y3" s="43">
        <f>SUM(Főlap!W3)</f>
        <v>0</v>
      </c>
      <c r="Z3" s="50">
        <f>SUM(X3:Y3)</f>
        <v>9.9</v>
      </c>
      <c r="AA3" s="51">
        <f>SUM(Főlap!AC3)</f>
        <v>0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>
        <f>SUM(Főlap!F6)</f>
        <v>1</v>
      </c>
      <c r="F4" s="37">
        <f>SUM(Főlap!G6)</f>
        <v>1</v>
      </c>
      <c r="G4" s="37">
        <f>SUM(Főlap!H6)</f>
        <v>1</v>
      </c>
      <c r="H4" s="38" t="str">
        <f t="shared" si="0"/>
        <v>gyalogos</v>
      </c>
      <c r="I4" s="39" t="str">
        <f aca="true" t="shared" si="10" ref="I4:I59">IF(AND(E4=1,F4&gt;0),"telj.túra",IF(AND(E4=2,F4=1),"völgyi",IF(AND(E4=2,F4=2),"gyephavasi",IF(AND(E4=2,F4=3),"sziklatúra",IF(AND(E4=2,F4=4),"bizt. mászóút",IF(AND(E4=3,F4=1),"országúti",IF(AND(E4=3,F4=2),"terep","")))))))</f>
        <v>telj.túra</v>
      </c>
      <c r="J4" s="40" t="str">
        <f t="shared" si="1"/>
        <v>téli</v>
      </c>
      <c r="K4" s="59">
        <f>SUM(Főlap!K6)</f>
        <v>28.6</v>
      </c>
      <c r="L4" s="123">
        <f t="shared" si="2"/>
        <v>1.5</v>
      </c>
      <c r="M4" s="42">
        <f t="shared" si="3"/>
        <v>1</v>
      </c>
      <c r="N4" s="60">
        <f>SUM(Főlap!N6)</f>
        <v>1100</v>
      </c>
      <c r="O4" s="61">
        <f>SUM(Főlap!O6)</f>
        <v>0</v>
      </c>
      <c r="P4" s="45">
        <f t="shared" si="4"/>
        <v>2</v>
      </c>
      <c r="Q4" s="45">
        <f t="shared" si="5"/>
        <v>0</v>
      </c>
      <c r="R4" s="60">
        <f>SUM(Főlap!P6)</f>
        <v>0</v>
      </c>
      <c r="S4" s="46">
        <f aca="true" t="shared" si="11" ref="S4:S59">IF(AND(E4=2,F4=1,G4=0),6,IF(AND(E4=2,F4=1,G4=2),7,IF(OR(AND(E4=2,F4=2,G4=0),AND(E4=2,F4=3,G4=0)),8,IF(AND(E4=2,F4=2,G4=2),10,IF(AND(E4=2,F4=3,G4=2),12,IF(AND(E4=2,F4=4,G4=0),14,IF(AND(E4=2,F4=4,G4=2),18,"")))))))</f>
      </c>
      <c r="T4" s="46">
        <f t="shared" si="6"/>
        <v>0</v>
      </c>
      <c r="U4" s="47">
        <f t="shared" si="7"/>
        <v>64.9</v>
      </c>
      <c r="V4" s="48">
        <f t="shared" si="8"/>
      </c>
      <c r="W4" s="49">
        <f t="shared" si="9"/>
        <v>1.4</v>
      </c>
      <c r="X4" s="47">
        <f>IF(AND(E4=1,F4&gt;0),U4*W4,U4*V4)</f>
        <v>90.86</v>
      </c>
      <c r="Y4" s="60">
        <f>SUM(Főlap!W6)</f>
        <v>0</v>
      </c>
      <c r="Z4" s="50">
        <f aca="true" t="shared" si="12" ref="Z4:Z59">SUM(X4:Y4)</f>
        <v>90.86</v>
      </c>
      <c r="AA4" s="51">
        <f>SUM(Főlap!AC6)</f>
        <v>0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SUM(Főlap!F7)</f>
        <v>1</v>
      </c>
      <c r="F5" s="37">
        <f>SUM(Főlap!G7)</f>
        <v>1</v>
      </c>
      <c r="G5" s="37">
        <f>SUM(Főlap!H7)</f>
        <v>1</v>
      </c>
      <c r="H5" s="38" t="str">
        <f t="shared" si="0"/>
        <v>gyalogos</v>
      </c>
      <c r="I5" s="39" t="str">
        <f t="shared" si="10"/>
        <v>telj.túra</v>
      </c>
      <c r="J5" s="40" t="str">
        <f t="shared" si="1"/>
        <v>téli</v>
      </c>
      <c r="K5" s="59">
        <f>SUM(Főlap!K7)</f>
        <v>24.2</v>
      </c>
      <c r="L5" s="123">
        <f t="shared" si="2"/>
        <v>1.5</v>
      </c>
      <c r="M5" s="42">
        <f t="shared" si="3"/>
        <v>1</v>
      </c>
      <c r="N5" s="60">
        <f>SUM(Főlap!N7)</f>
        <v>782</v>
      </c>
      <c r="O5" s="61">
        <f>SUM(Főlap!O7)</f>
        <v>0</v>
      </c>
      <c r="P5" s="45">
        <f t="shared" si="4"/>
        <v>2</v>
      </c>
      <c r="Q5" s="45">
        <f t="shared" si="5"/>
        <v>0</v>
      </c>
      <c r="R5" s="60">
        <f>SUM(Főlap!P7)</f>
        <v>0</v>
      </c>
      <c r="S5" s="46">
        <f t="shared" si="11"/>
      </c>
      <c r="T5" s="46">
        <f t="shared" si="6"/>
        <v>0</v>
      </c>
      <c r="U5" s="47">
        <f t="shared" si="7"/>
        <v>51.94</v>
      </c>
      <c r="V5" s="48">
        <f t="shared" si="8"/>
      </c>
      <c r="W5" s="49">
        <f t="shared" si="9"/>
        <v>1.4</v>
      </c>
      <c r="X5" s="47">
        <f aca="true" t="shared" si="13" ref="X5:X59">IF(AND(E5=1,F5&gt;0),U5*W5,U5*V5)</f>
        <v>72.716</v>
      </c>
      <c r="Y5" s="60">
        <f>SUM(Főlap!W7)</f>
        <v>0</v>
      </c>
      <c r="Z5" s="50">
        <f t="shared" si="12"/>
        <v>72.716</v>
      </c>
      <c r="AA5" s="51">
        <f>SUM(Főlap!AC7)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SUM(Főlap!F8)</f>
        <v>1</v>
      </c>
      <c r="F6" s="37">
        <f>SUM(Főlap!G8)</f>
        <v>0</v>
      </c>
      <c r="G6" s="37">
        <f>SUM(Főlap!H8)</f>
        <v>1</v>
      </c>
      <c r="H6" s="38" t="str">
        <f t="shared" si="0"/>
        <v>gyalogos</v>
      </c>
      <c r="I6" s="39">
        <f t="shared" si="10"/>
      </c>
      <c r="J6" s="40" t="str">
        <f t="shared" si="1"/>
        <v>téli</v>
      </c>
      <c r="K6" s="59">
        <f>SUM(Főlap!K8)</f>
        <v>12</v>
      </c>
      <c r="L6" s="123">
        <f t="shared" si="2"/>
        <v>1.5</v>
      </c>
      <c r="M6" s="42">
        <f t="shared" si="3"/>
        <v>1</v>
      </c>
      <c r="N6" s="60">
        <f>SUM(Főlap!N8)</f>
        <v>450</v>
      </c>
      <c r="O6" s="61">
        <f>SUM(Főlap!O8)</f>
        <v>0</v>
      </c>
      <c r="P6" s="45">
        <f t="shared" si="4"/>
        <v>2</v>
      </c>
      <c r="Q6" s="45">
        <f t="shared" si="5"/>
        <v>0</v>
      </c>
      <c r="R6" s="60">
        <f>SUM(Főlap!P8)</f>
        <v>0</v>
      </c>
      <c r="S6" s="46">
        <f t="shared" si="11"/>
      </c>
      <c r="T6" s="46">
        <f t="shared" si="6"/>
        <v>0</v>
      </c>
      <c r="U6" s="47">
        <f t="shared" si="7"/>
        <v>27</v>
      </c>
      <c r="V6" s="48">
        <f t="shared" si="8"/>
        <v>1.1</v>
      </c>
      <c r="W6" s="49">
        <f t="shared" si="9"/>
      </c>
      <c r="X6" s="47">
        <f t="shared" si="13"/>
        <v>29.700000000000003</v>
      </c>
      <c r="Y6" s="60">
        <f>SUM(Főlap!W8)</f>
        <v>0</v>
      </c>
      <c r="Z6" s="50">
        <f t="shared" si="12"/>
        <v>29.700000000000003</v>
      </c>
      <c r="AA6" s="51">
        <f>SUM(Főlap!AC8)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SUM(Főlap!F9)</f>
        <v>1</v>
      </c>
      <c r="F7" s="37">
        <f>SUM(Főlap!G9)</f>
        <v>0</v>
      </c>
      <c r="G7" s="37">
        <f>SUM(Főlap!H9)</f>
        <v>1</v>
      </c>
      <c r="H7" s="38" t="str">
        <f t="shared" si="0"/>
        <v>gyalogos</v>
      </c>
      <c r="I7" s="39">
        <f t="shared" si="10"/>
      </c>
      <c r="J7" s="40" t="str">
        <f t="shared" si="1"/>
        <v>téli</v>
      </c>
      <c r="K7" s="59">
        <f>SUM(Főlap!K9)</f>
        <v>40</v>
      </c>
      <c r="L7" s="123">
        <f t="shared" si="2"/>
        <v>1.5</v>
      </c>
      <c r="M7" s="42">
        <f t="shared" si="3"/>
        <v>1</v>
      </c>
      <c r="N7" s="60">
        <f>SUM(Főlap!N9)</f>
        <v>1550</v>
      </c>
      <c r="O7" s="61">
        <f>SUM(Főlap!O9)</f>
        <v>0</v>
      </c>
      <c r="P7" s="45">
        <f t="shared" si="4"/>
        <v>2</v>
      </c>
      <c r="Q7" s="45">
        <f t="shared" si="5"/>
        <v>0</v>
      </c>
      <c r="R7" s="60">
        <f>SUM(Főlap!P9)</f>
        <v>0</v>
      </c>
      <c r="S7" s="46">
        <f t="shared" si="11"/>
      </c>
      <c r="T7" s="46">
        <f t="shared" si="6"/>
        <v>0</v>
      </c>
      <c r="U7" s="47">
        <f t="shared" si="7"/>
        <v>91</v>
      </c>
      <c r="V7" s="48">
        <f t="shared" si="8"/>
        <v>1.1</v>
      </c>
      <c r="W7" s="49">
        <f t="shared" si="9"/>
      </c>
      <c r="X7" s="47">
        <f t="shared" si="13"/>
        <v>100.10000000000001</v>
      </c>
      <c r="Y7" s="60">
        <f>SUM(Főlap!W9)</f>
        <v>4</v>
      </c>
      <c r="Z7" s="50">
        <f t="shared" si="12"/>
        <v>104.10000000000001</v>
      </c>
      <c r="AA7" s="51">
        <f>SUM(Főlap!AC9)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SUM(Főlap!F15)</f>
        <v>1</v>
      </c>
      <c r="F8" s="37">
        <f>SUM(Főlap!G15)</f>
        <v>1</v>
      </c>
      <c r="G8" s="37">
        <f>SUM(Főlap!H15)</f>
        <v>1</v>
      </c>
      <c r="H8" s="38" t="str">
        <f t="shared" si="0"/>
        <v>gyalogos</v>
      </c>
      <c r="I8" s="39" t="str">
        <f t="shared" si="10"/>
        <v>telj.túra</v>
      </c>
      <c r="J8" s="40" t="str">
        <f t="shared" si="1"/>
        <v>téli</v>
      </c>
      <c r="K8" s="59">
        <f>SUM(Főlap!K15)</f>
        <v>21</v>
      </c>
      <c r="L8" s="123">
        <f t="shared" si="2"/>
        <v>1.5</v>
      </c>
      <c r="M8" s="42">
        <f t="shared" si="3"/>
        <v>1</v>
      </c>
      <c r="N8" s="60">
        <f>SUM(Főlap!N15)</f>
        <v>910</v>
      </c>
      <c r="O8" s="61">
        <f>SUM(Főlap!O15)</f>
        <v>0</v>
      </c>
      <c r="P8" s="45">
        <f t="shared" si="4"/>
        <v>2</v>
      </c>
      <c r="Q8" s="45">
        <f t="shared" si="5"/>
        <v>0</v>
      </c>
      <c r="R8" s="60">
        <f>SUM(Főlap!P15)</f>
        <v>0</v>
      </c>
      <c r="S8" s="46">
        <f t="shared" si="11"/>
      </c>
      <c r="T8" s="46">
        <f t="shared" si="6"/>
        <v>0</v>
      </c>
      <c r="U8" s="47">
        <f t="shared" si="7"/>
        <v>49.7</v>
      </c>
      <c r="V8" s="48">
        <f t="shared" si="8"/>
      </c>
      <c r="W8" s="49">
        <f t="shared" si="9"/>
        <v>1.4</v>
      </c>
      <c r="X8" s="47">
        <f t="shared" si="13"/>
        <v>69.58</v>
      </c>
      <c r="Y8" s="60">
        <f>SUM(Főlap!W15)</f>
        <v>0</v>
      </c>
      <c r="Z8" s="50">
        <f t="shared" si="12"/>
        <v>69.58</v>
      </c>
      <c r="AA8" s="51">
        <f>SUM(Főlap!AC15)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SUM(Főlap!F16)</f>
        <v>1</v>
      </c>
      <c r="F9" s="37">
        <f>SUM(Főlap!G16)</f>
        <v>0</v>
      </c>
      <c r="G9" s="37">
        <f>SUM(Főlap!H16)</f>
        <v>1</v>
      </c>
      <c r="H9" s="38" t="str">
        <f t="shared" si="0"/>
        <v>gyalogos</v>
      </c>
      <c r="I9" s="39">
        <f t="shared" si="10"/>
      </c>
      <c r="J9" s="40" t="str">
        <f t="shared" si="1"/>
        <v>téli</v>
      </c>
      <c r="K9" s="59">
        <f>SUM(Főlap!K16)</f>
        <v>14</v>
      </c>
      <c r="L9" s="123">
        <f t="shared" si="2"/>
        <v>1.5</v>
      </c>
      <c r="M9" s="42">
        <f t="shared" si="3"/>
        <v>1</v>
      </c>
      <c r="N9" s="60">
        <f>SUM(Főlap!N16)</f>
        <v>300</v>
      </c>
      <c r="O9" s="61">
        <f>SUM(Főlap!O16)</f>
        <v>0</v>
      </c>
      <c r="P9" s="45">
        <f t="shared" si="4"/>
        <v>2</v>
      </c>
      <c r="Q9" s="45">
        <f t="shared" si="5"/>
        <v>0</v>
      </c>
      <c r="R9" s="60">
        <f>SUM(Főlap!P16)</f>
        <v>0</v>
      </c>
      <c r="S9" s="46">
        <f t="shared" si="11"/>
      </c>
      <c r="T9" s="46">
        <f t="shared" si="6"/>
        <v>0</v>
      </c>
      <c r="U9" s="47">
        <f t="shared" si="7"/>
        <v>27</v>
      </c>
      <c r="V9" s="48">
        <f t="shared" si="8"/>
        <v>1.1</v>
      </c>
      <c r="W9" s="49">
        <f t="shared" si="9"/>
      </c>
      <c r="X9" s="47">
        <f t="shared" si="13"/>
        <v>29.700000000000003</v>
      </c>
      <c r="Y9" s="60">
        <f>SUM(Főlap!W16)</f>
        <v>0</v>
      </c>
      <c r="Z9" s="50">
        <f t="shared" si="12"/>
        <v>29.700000000000003</v>
      </c>
      <c r="AA9" s="51">
        <f>SUM(Főlap!AC16)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15">
      <c r="A10" s="55"/>
      <c r="B10" s="56"/>
      <c r="C10" s="57"/>
      <c r="D10" s="58"/>
      <c r="E10" s="37">
        <f>SUM(Főlap!F17)</f>
        <v>1</v>
      </c>
      <c r="F10" s="37">
        <f>SUM(Főlap!G17)</f>
        <v>1</v>
      </c>
      <c r="G10" s="37">
        <f>SUM(Főlap!H17)</f>
        <v>1</v>
      </c>
      <c r="H10" s="38" t="str">
        <f t="shared" si="0"/>
        <v>gyalogos</v>
      </c>
      <c r="I10" s="39" t="str">
        <f t="shared" si="10"/>
        <v>telj.túra</v>
      </c>
      <c r="J10" s="40" t="str">
        <f t="shared" si="1"/>
        <v>téli</v>
      </c>
      <c r="K10" s="59">
        <f>SUM(Főlap!K17)</f>
        <v>42</v>
      </c>
      <c r="L10" s="123">
        <f t="shared" si="2"/>
        <v>1.5</v>
      </c>
      <c r="M10" s="42">
        <f t="shared" si="3"/>
        <v>1</v>
      </c>
      <c r="N10" s="60">
        <f>SUM(Főlap!N17)</f>
        <v>650</v>
      </c>
      <c r="O10" s="61">
        <f>SUM(Főlap!O17)</f>
        <v>0</v>
      </c>
      <c r="P10" s="45">
        <f t="shared" si="4"/>
        <v>2</v>
      </c>
      <c r="Q10" s="45">
        <f t="shared" si="5"/>
        <v>0</v>
      </c>
      <c r="R10" s="60">
        <f>SUM(Főlap!P17)</f>
        <v>0</v>
      </c>
      <c r="S10" s="46">
        <f t="shared" si="11"/>
      </c>
      <c r="T10" s="46">
        <f t="shared" si="6"/>
        <v>0</v>
      </c>
      <c r="U10" s="47">
        <f t="shared" si="7"/>
        <v>76</v>
      </c>
      <c r="V10" s="48">
        <f t="shared" si="8"/>
      </c>
      <c r="W10" s="49">
        <f t="shared" si="9"/>
        <v>1.6</v>
      </c>
      <c r="X10" s="47">
        <f t="shared" si="13"/>
        <v>121.60000000000001</v>
      </c>
      <c r="Y10" s="60">
        <f>SUM(Főlap!W17)</f>
        <v>0</v>
      </c>
      <c r="Z10" s="50">
        <f t="shared" si="12"/>
        <v>121.60000000000001</v>
      </c>
      <c r="AA10" s="51">
        <f>SUM(Főlap!AC17)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>
        <f>SUM(Főlap!F19)</f>
        <v>1</v>
      </c>
      <c r="F11" s="37">
        <f>SUM(Főlap!G19)</f>
        <v>1</v>
      </c>
      <c r="G11" s="37">
        <f>SUM(Főlap!H19)</f>
        <v>1</v>
      </c>
      <c r="H11" s="38" t="str">
        <f t="shared" si="0"/>
        <v>gyalogos</v>
      </c>
      <c r="I11" s="39" t="str">
        <f t="shared" si="10"/>
        <v>telj.túra</v>
      </c>
      <c r="J11" s="40" t="str">
        <f t="shared" si="1"/>
        <v>téli</v>
      </c>
      <c r="K11" s="59">
        <f>SUM(Főlap!K19)</f>
        <v>32</v>
      </c>
      <c r="L11" s="123">
        <f t="shared" si="2"/>
        <v>1.5</v>
      </c>
      <c r="M11" s="42">
        <f t="shared" si="3"/>
        <v>1</v>
      </c>
      <c r="N11" s="60">
        <f>SUM(Főlap!N19)</f>
        <v>1000</v>
      </c>
      <c r="O11" s="61">
        <f>SUM(Főlap!O19)</f>
        <v>0</v>
      </c>
      <c r="P11" s="45">
        <f t="shared" si="4"/>
        <v>2</v>
      </c>
      <c r="Q11" s="45">
        <f t="shared" si="5"/>
        <v>0</v>
      </c>
      <c r="R11" s="60">
        <f>SUM(Főlap!P19)</f>
        <v>0</v>
      </c>
      <c r="S11" s="46">
        <f t="shared" si="11"/>
      </c>
      <c r="T11" s="46">
        <f t="shared" si="6"/>
        <v>0</v>
      </c>
      <c r="U11" s="47">
        <f t="shared" si="7"/>
        <v>68</v>
      </c>
      <c r="V11" s="48">
        <f t="shared" si="8"/>
      </c>
      <c r="W11" s="49">
        <f t="shared" si="9"/>
        <v>1.6</v>
      </c>
      <c r="X11" s="47">
        <f t="shared" si="13"/>
        <v>108.80000000000001</v>
      </c>
      <c r="Y11" s="60">
        <f>SUM(Főlap!W19)</f>
        <v>0</v>
      </c>
      <c r="Z11" s="50">
        <f t="shared" si="12"/>
        <v>108.80000000000001</v>
      </c>
      <c r="AA11" s="51">
        <f>SUM(Főlap!AC19)</f>
        <v>0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SUM(Főlap!F26)</f>
        <v>3</v>
      </c>
      <c r="F12" s="37">
        <f>SUM(Főlap!G26)</f>
        <v>1</v>
      </c>
      <c r="G12" s="37">
        <f>SUM(Főlap!H26)</f>
        <v>0</v>
      </c>
      <c r="H12" s="38" t="str">
        <f t="shared" si="0"/>
        <v>kerékpáros</v>
      </c>
      <c r="I12" s="39" t="str">
        <f t="shared" si="10"/>
        <v>országúti</v>
      </c>
      <c r="J12" s="40">
        <f t="shared" si="1"/>
      </c>
      <c r="K12" s="59">
        <f>SUM(Főlap!K26)</f>
        <v>74</v>
      </c>
      <c r="L12" s="123">
        <f t="shared" si="2"/>
        <v>0.5</v>
      </c>
      <c r="M12" s="42">
        <f t="shared" si="3"/>
        <v>1</v>
      </c>
      <c r="N12" s="60">
        <f>SUM(Főlap!N26)</f>
        <v>100</v>
      </c>
      <c r="O12" s="61">
        <f>SUM(Főlap!O26)</f>
        <v>0</v>
      </c>
      <c r="P12" s="45">
        <f t="shared" si="4"/>
        <v>2</v>
      </c>
      <c r="Q12" s="45">
        <f t="shared" si="5"/>
        <v>0</v>
      </c>
      <c r="R12" s="60">
        <f>SUM(Főlap!P26)</f>
        <v>0</v>
      </c>
      <c r="S12" s="46">
        <f t="shared" si="11"/>
      </c>
      <c r="T12" s="46">
        <f t="shared" si="6"/>
        <v>0</v>
      </c>
      <c r="U12" s="47">
        <f t="shared" si="7"/>
        <v>39</v>
      </c>
      <c r="V12" s="48">
        <f t="shared" si="8"/>
        <v>1</v>
      </c>
      <c r="W12" s="49">
        <f t="shared" si="9"/>
      </c>
      <c r="X12" s="47">
        <f t="shared" si="13"/>
        <v>39</v>
      </c>
      <c r="Y12" s="60">
        <f>SUM(Főlap!W26)</f>
        <v>0</v>
      </c>
      <c r="Z12" s="50">
        <f t="shared" si="12"/>
        <v>39</v>
      </c>
      <c r="AA12" s="51">
        <f>SUM(Főlap!AC26)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SUM(Főlap!F27)</f>
        <v>1</v>
      </c>
      <c r="F13" s="37">
        <f>SUM(Főlap!G27)</f>
        <v>1</v>
      </c>
      <c r="G13" s="37">
        <f>SUM(Főlap!H27)</f>
        <v>0</v>
      </c>
      <c r="H13" s="38" t="str">
        <f t="shared" si="0"/>
        <v>gyalogos</v>
      </c>
      <c r="I13" s="39" t="str">
        <f t="shared" si="10"/>
        <v>telj.túra</v>
      </c>
      <c r="J13" s="40">
        <f t="shared" si="1"/>
      </c>
      <c r="K13" s="59">
        <f>SUM(Főlap!K27)</f>
        <v>25</v>
      </c>
      <c r="L13" s="123">
        <f t="shared" si="2"/>
        <v>1.5</v>
      </c>
      <c r="M13" s="42">
        <f t="shared" si="3"/>
        <v>1</v>
      </c>
      <c r="N13" s="60">
        <f>SUM(Főlap!N27)</f>
        <v>700</v>
      </c>
      <c r="O13" s="61">
        <f>SUM(Főlap!O27)</f>
        <v>0</v>
      </c>
      <c r="P13" s="45">
        <f t="shared" si="4"/>
        <v>2</v>
      </c>
      <c r="Q13" s="45">
        <f t="shared" si="5"/>
        <v>0</v>
      </c>
      <c r="R13" s="60">
        <f>SUM(Főlap!P27)</f>
        <v>0</v>
      </c>
      <c r="S13" s="46">
        <f t="shared" si="11"/>
      </c>
      <c r="T13" s="46">
        <f t="shared" si="6"/>
        <v>0</v>
      </c>
      <c r="U13" s="47">
        <f t="shared" si="7"/>
        <v>51.5</v>
      </c>
      <c r="V13" s="48">
        <f t="shared" si="8"/>
      </c>
      <c r="W13" s="49">
        <f t="shared" si="9"/>
        <v>1.2</v>
      </c>
      <c r="X13" s="47">
        <f t="shared" si="13"/>
        <v>61.8</v>
      </c>
      <c r="Y13" s="60">
        <f>SUM(Főlap!W27)</f>
        <v>0</v>
      </c>
      <c r="Z13" s="50">
        <f t="shared" si="12"/>
        <v>61.8</v>
      </c>
      <c r="AA13" s="51">
        <f>SUM(Főlap!AC27)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SUM(Főlap!F28)</f>
        <v>3</v>
      </c>
      <c r="F14" s="37">
        <f>SUM(Főlap!G28)</f>
        <v>1</v>
      </c>
      <c r="G14" s="37">
        <f>SUM(Főlap!H28)</f>
        <v>0</v>
      </c>
      <c r="H14" s="38" t="str">
        <f t="shared" si="0"/>
        <v>kerékpáros</v>
      </c>
      <c r="I14" s="39" t="str">
        <f t="shared" si="10"/>
        <v>országúti</v>
      </c>
      <c r="J14" s="40">
        <f t="shared" si="1"/>
      </c>
      <c r="K14" s="59">
        <f>SUM(Főlap!K28)</f>
        <v>40</v>
      </c>
      <c r="L14" s="123">
        <f t="shared" si="2"/>
        <v>0.5</v>
      </c>
      <c r="M14" s="42">
        <f t="shared" si="3"/>
        <v>1</v>
      </c>
      <c r="N14" s="60">
        <f>SUM(Főlap!N28)</f>
        <v>200</v>
      </c>
      <c r="O14" s="61">
        <f>SUM(Főlap!O28)</f>
        <v>0</v>
      </c>
      <c r="P14" s="45">
        <f t="shared" si="4"/>
        <v>2</v>
      </c>
      <c r="Q14" s="45">
        <f t="shared" si="5"/>
        <v>0</v>
      </c>
      <c r="R14" s="60">
        <f>SUM(Főlap!P28)</f>
        <v>0</v>
      </c>
      <c r="S14" s="46">
        <f t="shared" si="11"/>
      </c>
      <c r="T14" s="46">
        <f t="shared" si="6"/>
        <v>0</v>
      </c>
      <c r="U14" s="47">
        <f t="shared" si="7"/>
        <v>24</v>
      </c>
      <c r="V14" s="48">
        <f t="shared" si="8"/>
        <v>1</v>
      </c>
      <c r="W14" s="49">
        <f t="shared" si="9"/>
      </c>
      <c r="X14" s="47">
        <f t="shared" si="13"/>
        <v>24</v>
      </c>
      <c r="Y14" s="60">
        <f>SUM(Főlap!W28)</f>
        <v>0</v>
      </c>
      <c r="Z14" s="50">
        <f t="shared" si="12"/>
        <v>24</v>
      </c>
      <c r="AA14" s="51">
        <f>SUM(Főlap!AC28)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SUM(Főlap!F29)</f>
        <v>3</v>
      </c>
      <c r="F15" s="37">
        <f>SUM(Főlap!G29)</f>
        <v>1</v>
      </c>
      <c r="G15" s="37">
        <f>SUM(Főlap!H29)</f>
        <v>0</v>
      </c>
      <c r="H15" s="38" t="str">
        <f t="shared" si="0"/>
        <v>kerékpáros</v>
      </c>
      <c r="I15" s="39" t="str">
        <f t="shared" si="10"/>
        <v>országúti</v>
      </c>
      <c r="J15" s="40">
        <f t="shared" si="1"/>
      </c>
      <c r="K15" s="59">
        <f>SUM(Főlap!K29)</f>
        <v>93</v>
      </c>
      <c r="L15" s="123">
        <f t="shared" si="2"/>
        <v>0.5</v>
      </c>
      <c r="M15" s="42">
        <f t="shared" si="3"/>
        <v>1</v>
      </c>
      <c r="N15" s="60">
        <f>SUM(Főlap!N29)</f>
        <v>250</v>
      </c>
      <c r="O15" s="61">
        <f>SUM(Főlap!O29)</f>
        <v>0</v>
      </c>
      <c r="P15" s="45">
        <f t="shared" si="4"/>
        <v>2</v>
      </c>
      <c r="Q15" s="45">
        <f t="shared" si="5"/>
        <v>0</v>
      </c>
      <c r="R15" s="60">
        <f>SUM(Főlap!P29)</f>
        <v>0</v>
      </c>
      <c r="S15" s="46">
        <f t="shared" si="11"/>
      </c>
      <c r="T15" s="46">
        <f t="shared" si="6"/>
        <v>0</v>
      </c>
      <c r="U15" s="47">
        <f t="shared" si="7"/>
        <v>51.5</v>
      </c>
      <c r="V15" s="48">
        <f t="shared" si="8"/>
        <v>1</v>
      </c>
      <c r="W15" s="49">
        <f t="shared" si="9"/>
      </c>
      <c r="X15" s="47">
        <f t="shared" si="13"/>
        <v>51.5</v>
      </c>
      <c r="Y15" s="60">
        <f>SUM(Főlap!W29)</f>
        <v>0</v>
      </c>
      <c r="Z15" s="50">
        <f t="shared" si="12"/>
        <v>51.5</v>
      </c>
      <c r="AA15" s="51">
        <f>SUM(Főlap!AC29)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SUM(Főlap!F30)</f>
        <v>3</v>
      </c>
      <c r="F16" s="37">
        <f>SUM(Főlap!G30)</f>
        <v>1</v>
      </c>
      <c r="G16" s="37">
        <f>SUM(Főlap!H30)</f>
        <v>0</v>
      </c>
      <c r="H16" s="38" t="str">
        <f t="shared" si="0"/>
        <v>kerékpáros</v>
      </c>
      <c r="I16" s="39" t="str">
        <f t="shared" si="10"/>
        <v>országúti</v>
      </c>
      <c r="J16" s="40">
        <f t="shared" si="1"/>
      </c>
      <c r="K16" s="59">
        <f>SUM(Főlap!K30)</f>
        <v>126</v>
      </c>
      <c r="L16" s="123">
        <f t="shared" si="2"/>
        <v>0.5</v>
      </c>
      <c r="M16" s="42">
        <f t="shared" si="3"/>
        <v>1</v>
      </c>
      <c r="N16" s="60">
        <f>SUM(Főlap!N30)</f>
        <v>840</v>
      </c>
      <c r="O16" s="61">
        <f>SUM(Főlap!O30)</f>
        <v>0</v>
      </c>
      <c r="P16" s="45">
        <f t="shared" si="4"/>
        <v>2</v>
      </c>
      <c r="Q16" s="45">
        <f t="shared" si="5"/>
        <v>0</v>
      </c>
      <c r="R16" s="60">
        <f>SUM(Főlap!P30)</f>
        <v>0</v>
      </c>
      <c r="S16" s="46">
        <f t="shared" si="11"/>
      </c>
      <c r="T16" s="46">
        <f t="shared" si="6"/>
        <v>0</v>
      </c>
      <c r="U16" s="47">
        <f t="shared" si="7"/>
        <v>79.8</v>
      </c>
      <c r="V16" s="48">
        <f t="shared" si="8"/>
        <v>1</v>
      </c>
      <c r="W16" s="49">
        <f t="shared" si="9"/>
      </c>
      <c r="X16" s="47">
        <f t="shared" si="13"/>
        <v>79.8</v>
      </c>
      <c r="Y16" s="60">
        <f>SUM(Főlap!W30)</f>
        <v>0</v>
      </c>
      <c r="Z16" s="50">
        <f t="shared" si="12"/>
        <v>79.8</v>
      </c>
      <c r="AA16" s="51">
        <f>SUM(Főlap!AC30)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SUM(Főlap!F33)</f>
        <v>1</v>
      </c>
      <c r="F17" s="37">
        <f>SUM(Főlap!G33)</f>
        <v>0</v>
      </c>
      <c r="G17" s="37">
        <f>SUM(Főlap!H33)</f>
        <v>0</v>
      </c>
      <c r="H17" s="38" t="str">
        <f t="shared" si="0"/>
        <v>gyalogos</v>
      </c>
      <c r="I17" s="39">
        <f t="shared" si="10"/>
      </c>
      <c r="J17" s="40">
        <f t="shared" si="1"/>
      </c>
      <c r="K17" s="59">
        <f>SUM(Főlap!K33)</f>
        <v>14</v>
      </c>
      <c r="L17" s="123">
        <f t="shared" si="2"/>
        <v>1.5</v>
      </c>
      <c r="M17" s="42">
        <f t="shared" si="3"/>
        <v>1</v>
      </c>
      <c r="N17" s="60">
        <f>SUM(Főlap!N33)</f>
        <v>600</v>
      </c>
      <c r="O17" s="61">
        <f>SUM(Főlap!O33)</f>
        <v>0</v>
      </c>
      <c r="P17" s="45">
        <f t="shared" si="4"/>
        <v>2</v>
      </c>
      <c r="Q17" s="45">
        <f t="shared" si="5"/>
        <v>0</v>
      </c>
      <c r="R17" s="60">
        <f>SUM(Főlap!P33)</f>
        <v>0</v>
      </c>
      <c r="S17" s="46">
        <f t="shared" si="11"/>
      </c>
      <c r="T17" s="46">
        <f t="shared" si="6"/>
        <v>0</v>
      </c>
      <c r="U17" s="47">
        <f t="shared" si="7"/>
        <v>33</v>
      </c>
      <c r="V17" s="48">
        <f t="shared" si="8"/>
        <v>1</v>
      </c>
      <c r="W17" s="49">
        <f t="shared" si="9"/>
      </c>
      <c r="X17" s="47">
        <f t="shared" si="13"/>
        <v>33</v>
      </c>
      <c r="Y17" s="60">
        <f>SUM(Főlap!W33)</f>
        <v>0</v>
      </c>
      <c r="Z17" s="50">
        <f t="shared" si="12"/>
        <v>33</v>
      </c>
      <c r="AA17" s="51">
        <f>SUM(Főlap!AC33)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SUM(Főlap!F34)</f>
        <v>1</v>
      </c>
      <c r="F18" s="37">
        <f>SUM(Főlap!G34)</f>
        <v>1</v>
      </c>
      <c r="G18" s="37">
        <f>SUM(Főlap!H34)</f>
        <v>0</v>
      </c>
      <c r="H18" s="38" t="str">
        <f t="shared" si="0"/>
        <v>gyalogos</v>
      </c>
      <c r="I18" s="39" t="str">
        <f t="shared" si="10"/>
        <v>telj.túra</v>
      </c>
      <c r="J18" s="40">
        <f t="shared" si="1"/>
      </c>
      <c r="K18" s="59">
        <f>SUM(Főlap!K34)</f>
        <v>25</v>
      </c>
      <c r="L18" s="123">
        <f t="shared" si="2"/>
        <v>1.5</v>
      </c>
      <c r="M18" s="42">
        <f t="shared" si="3"/>
        <v>1</v>
      </c>
      <c r="N18" s="60">
        <f>SUM(Főlap!N34)</f>
        <v>900</v>
      </c>
      <c r="O18" s="61">
        <f>SUM(Főlap!O34)</f>
        <v>0</v>
      </c>
      <c r="P18" s="45">
        <f t="shared" si="4"/>
        <v>2</v>
      </c>
      <c r="Q18" s="45">
        <f t="shared" si="5"/>
        <v>0</v>
      </c>
      <c r="R18" s="60">
        <f>SUM(Főlap!P34)</f>
        <v>0</v>
      </c>
      <c r="S18" s="46">
        <f t="shared" si="11"/>
      </c>
      <c r="T18" s="46">
        <f t="shared" si="6"/>
        <v>0</v>
      </c>
      <c r="U18" s="47">
        <f t="shared" si="7"/>
        <v>55.5</v>
      </c>
      <c r="V18" s="48">
        <f t="shared" si="8"/>
      </c>
      <c r="W18" s="49">
        <f t="shared" si="9"/>
        <v>1.2</v>
      </c>
      <c r="X18" s="47">
        <f t="shared" si="13"/>
        <v>66.6</v>
      </c>
      <c r="Y18" s="60">
        <f>SUM(Főlap!W34)</f>
        <v>0</v>
      </c>
      <c r="Z18" s="50">
        <f t="shared" si="12"/>
        <v>66.6</v>
      </c>
      <c r="AA18" s="51">
        <f>SUM(Főlap!AC34)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SUM(Főlap!F39)</f>
        <v>1</v>
      </c>
      <c r="F19" s="37">
        <f>SUM(Főlap!G39)</f>
        <v>1</v>
      </c>
      <c r="G19" s="37">
        <f>SUM(Főlap!H39)</f>
        <v>0</v>
      </c>
      <c r="H19" s="38" t="str">
        <f t="shared" si="0"/>
        <v>gyalogos</v>
      </c>
      <c r="I19" s="39" t="str">
        <f t="shared" si="10"/>
        <v>telj.túra</v>
      </c>
      <c r="J19" s="40">
        <f t="shared" si="1"/>
      </c>
      <c r="K19" s="59">
        <f>SUM(Főlap!K39)</f>
        <v>34.24</v>
      </c>
      <c r="L19" s="123">
        <f t="shared" si="2"/>
        <v>1.5</v>
      </c>
      <c r="M19" s="42">
        <f t="shared" si="3"/>
        <v>1</v>
      </c>
      <c r="N19" s="60">
        <f>SUM(Főlap!N39)</f>
        <v>1120</v>
      </c>
      <c r="O19" s="61">
        <f>SUM(Főlap!O39)</f>
        <v>0</v>
      </c>
      <c r="P19" s="45">
        <f t="shared" si="4"/>
        <v>2</v>
      </c>
      <c r="Q19" s="45">
        <f t="shared" si="5"/>
        <v>0</v>
      </c>
      <c r="R19" s="60">
        <f>SUM(Főlap!P39)</f>
        <v>0</v>
      </c>
      <c r="S19" s="46">
        <f t="shared" si="11"/>
      </c>
      <c r="T19" s="46">
        <f t="shared" si="6"/>
        <v>0</v>
      </c>
      <c r="U19" s="47">
        <f t="shared" si="7"/>
        <v>73.76</v>
      </c>
      <c r="V19" s="48">
        <f t="shared" si="8"/>
      </c>
      <c r="W19" s="49">
        <f t="shared" si="9"/>
        <v>1.3</v>
      </c>
      <c r="X19" s="47">
        <f t="shared" si="13"/>
        <v>95.888</v>
      </c>
      <c r="Y19" s="60">
        <f>SUM(Főlap!W39)</f>
        <v>0</v>
      </c>
      <c r="Z19" s="50">
        <f t="shared" si="12"/>
        <v>95.888</v>
      </c>
      <c r="AA19" s="51">
        <f>SUM(Főlap!AC39)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>
        <f>SUM(Főlap!F41)</f>
        <v>3</v>
      </c>
      <c r="F20" s="37">
        <f>SUM(Főlap!G41)</f>
        <v>2</v>
      </c>
      <c r="G20" s="37">
        <f>SUM(Főlap!H41)</f>
        <v>0</v>
      </c>
      <c r="H20" s="38" t="str">
        <f t="shared" si="0"/>
        <v>kerékpáros</v>
      </c>
      <c r="I20" s="39" t="str">
        <f t="shared" si="10"/>
        <v>terep</v>
      </c>
      <c r="J20" s="40">
        <f t="shared" si="1"/>
      </c>
      <c r="K20" s="59">
        <f>SUM(Főlap!K41)</f>
        <v>10</v>
      </c>
      <c r="L20" s="123">
        <f t="shared" si="2"/>
        <v>1</v>
      </c>
      <c r="M20" s="42">
        <f t="shared" si="3"/>
        <v>1</v>
      </c>
      <c r="N20" s="60">
        <f>SUM(Főlap!N41)</f>
        <v>0</v>
      </c>
      <c r="O20" s="61">
        <f>SUM(Főlap!O41)</f>
        <v>0</v>
      </c>
      <c r="P20" s="45">
        <f t="shared" si="4"/>
        <v>2</v>
      </c>
      <c r="Q20" s="45">
        <f t="shared" si="5"/>
        <v>0</v>
      </c>
      <c r="R20" s="60">
        <f>SUM(Főlap!P41)</f>
        <v>0</v>
      </c>
      <c r="S20" s="46">
        <f t="shared" si="11"/>
      </c>
      <c r="T20" s="46">
        <f t="shared" si="6"/>
        <v>0</v>
      </c>
      <c r="U20" s="47">
        <f t="shared" si="7"/>
        <v>10</v>
      </c>
      <c r="V20" s="48">
        <f t="shared" si="8"/>
        <v>1</v>
      </c>
      <c r="W20" s="49">
        <f t="shared" si="9"/>
      </c>
      <c r="X20" s="47">
        <f t="shared" si="13"/>
        <v>10</v>
      </c>
      <c r="Y20" s="60">
        <f>SUM(Főlap!W41)</f>
        <v>0</v>
      </c>
      <c r="Z20" s="50">
        <f t="shared" si="12"/>
        <v>10</v>
      </c>
      <c r="AA20" s="51">
        <f>SUM(Főlap!AC41)</f>
        <v>0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>
        <f>SUM(Főlap!F42)</f>
        <v>1</v>
      </c>
      <c r="F21" s="37">
        <f>SUM(Főlap!G42)</f>
        <v>1</v>
      </c>
      <c r="G21" s="37">
        <f>SUM(Főlap!H42)</f>
        <v>0</v>
      </c>
      <c r="H21" s="38" t="str">
        <f t="shared" si="0"/>
        <v>gyalogos</v>
      </c>
      <c r="I21" s="39" t="str">
        <f t="shared" si="10"/>
        <v>telj.túra</v>
      </c>
      <c r="J21" s="40">
        <f t="shared" si="1"/>
      </c>
      <c r="K21" s="59">
        <f>SUM(Főlap!K42)</f>
        <v>28.46</v>
      </c>
      <c r="L21" s="123">
        <f t="shared" si="2"/>
        <v>1.5</v>
      </c>
      <c r="M21" s="42">
        <f t="shared" si="3"/>
        <v>1</v>
      </c>
      <c r="N21" s="60">
        <f>SUM(Főlap!N42)</f>
        <v>760</v>
      </c>
      <c r="O21" s="61">
        <f>SUM(Főlap!O42)</f>
        <v>0</v>
      </c>
      <c r="P21" s="45">
        <f t="shared" si="4"/>
        <v>2</v>
      </c>
      <c r="Q21" s="45">
        <f t="shared" si="5"/>
        <v>0</v>
      </c>
      <c r="R21" s="60">
        <f>SUM(Főlap!P42)</f>
        <v>0</v>
      </c>
      <c r="S21" s="46">
        <f t="shared" si="11"/>
      </c>
      <c r="T21" s="46">
        <f t="shared" si="6"/>
        <v>0</v>
      </c>
      <c r="U21" s="47">
        <f t="shared" si="7"/>
        <v>57.89</v>
      </c>
      <c r="V21" s="48">
        <f t="shared" si="8"/>
      </c>
      <c r="W21" s="49">
        <f t="shared" si="9"/>
        <v>1.3</v>
      </c>
      <c r="X21" s="47">
        <f t="shared" si="13"/>
        <v>75.257</v>
      </c>
      <c r="Y21" s="60">
        <f>SUM(Főlap!W42)</f>
        <v>0</v>
      </c>
      <c r="Z21" s="50">
        <f t="shared" si="12"/>
        <v>75.257</v>
      </c>
      <c r="AA21" s="51">
        <f>SUM(Főlap!AC42)</f>
        <v>0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>
        <f>SUM(Főlap!F45)</f>
        <v>3</v>
      </c>
      <c r="F22" s="37">
        <f>SUM(Főlap!G45)</f>
        <v>1</v>
      </c>
      <c r="G22" s="37">
        <f>SUM(Főlap!H45)</f>
        <v>0</v>
      </c>
      <c r="H22" s="38" t="str">
        <f t="shared" si="0"/>
        <v>kerékpáros</v>
      </c>
      <c r="I22" s="39" t="str">
        <f t="shared" si="10"/>
        <v>országúti</v>
      </c>
      <c r="J22" s="40">
        <f t="shared" si="1"/>
      </c>
      <c r="K22" s="59">
        <f>SUM(Főlap!K45)</f>
        <v>28</v>
      </c>
      <c r="L22" s="123">
        <f t="shared" si="2"/>
        <v>0.5</v>
      </c>
      <c r="M22" s="42">
        <f t="shared" si="3"/>
        <v>1</v>
      </c>
      <c r="N22" s="60">
        <f>SUM(Főlap!N45)</f>
        <v>0</v>
      </c>
      <c r="O22" s="61">
        <f>SUM(Főlap!O45)</f>
        <v>0</v>
      </c>
      <c r="P22" s="45">
        <f t="shared" si="4"/>
        <v>2</v>
      </c>
      <c r="Q22" s="45">
        <f t="shared" si="5"/>
        <v>0</v>
      </c>
      <c r="R22" s="60">
        <f>SUM(Főlap!P45)</f>
        <v>0</v>
      </c>
      <c r="S22" s="46">
        <f t="shared" si="11"/>
      </c>
      <c r="T22" s="46">
        <f t="shared" si="6"/>
        <v>0</v>
      </c>
      <c r="U22" s="47">
        <f t="shared" si="7"/>
        <v>14</v>
      </c>
      <c r="V22" s="48">
        <f t="shared" si="8"/>
        <v>1</v>
      </c>
      <c r="W22" s="49">
        <f t="shared" si="9"/>
      </c>
      <c r="X22" s="47">
        <f t="shared" si="13"/>
        <v>14</v>
      </c>
      <c r="Y22" s="60">
        <f>SUM(Főlap!W45)</f>
        <v>0</v>
      </c>
      <c r="Z22" s="50">
        <f t="shared" si="12"/>
        <v>14</v>
      </c>
      <c r="AA22" s="51">
        <f>SUM(Főlap!AC45)</f>
        <v>0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>
        <f>SUM(Főlap!F46)</f>
        <v>3</v>
      </c>
      <c r="F23" s="37">
        <f>SUM(Főlap!G46)</f>
        <v>2</v>
      </c>
      <c r="G23" s="37">
        <f>SUM(Főlap!H46)</f>
        <v>0</v>
      </c>
      <c r="H23" s="38" t="str">
        <f t="shared" si="0"/>
        <v>kerékpáros</v>
      </c>
      <c r="I23" s="39" t="str">
        <f t="shared" si="10"/>
        <v>terep</v>
      </c>
      <c r="J23" s="40">
        <f t="shared" si="1"/>
      </c>
      <c r="K23" s="59">
        <f>SUM(Főlap!K46)</f>
        <v>56</v>
      </c>
      <c r="L23" s="123">
        <f t="shared" si="2"/>
        <v>1</v>
      </c>
      <c r="M23" s="42">
        <f t="shared" si="3"/>
        <v>1</v>
      </c>
      <c r="N23" s="60">
        <f>SUM(Főlap!N46)</f>
        <v>0</v>
      </c>
      <c r="O23" s="61">
        <f>SUM(Főlap!O46)</f>
        <v>0</v>
      </c>
      <c r="P23" s="45">
        <f t="shared" si="4"/>
        <v>2</v>
      </c>
      <c r="Q23" s="45">
        <f t="shared" si="5"/>
        <v>0</v>
      </c>
      <c r="R23" s="60">
        <f>SUM(Főlap!P46)</f>
        <v>0</v>
      </c>
      <c r="S23" s="46">
        <f t="shared" si="11"/>
      </c>
      <c r="T23" s="46">
        <f t="shared" si="6"/>
        <v>0</v>
      </c>
      <c r="U23" s="47">
        <f t="shared" si="7"/>
        <v>56</v>
      </c>
      <c r="V23" s="48">
        <f t="shared" si="8"/>
        <v>1</v>
      </c>
      <c r="W23" s="49">
        <f t="shared" si="9"/>
      </c>
      <c r="X23" s="47">
        <f t="shared" si="13"/>
        <v>56</v>
      </c>
      <c r="Y23" s="60">
        <f>SUM(Főlap!W46)</f>
        <v>0</v>
      </c>
      <c r="Z23" s="50">
        <f t="shared" si="12"/>
        <v>56</v>
      </c>
      <c r="AA23" s="51">
        <f>SUM(Főlap!AC46)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>
        <f>SUM(Főlap!F47)</f>
        <v>1</v>
      </c>
      <c r="F24" s="37">
        <f>SUM(Főlap!G47)</f>
        <v>1</v>
      </c>
      <c r="G24" s="37">
        <f>SUM(Főlap!H47)</f>
        <v>0</v>
      </c>
      <c r="H24" s="38" t="str">
        <f t="shared" si="0"/>
        <v>gyalogos</v>
      </c>
      <c r="I24" s="39" t="str">
        <f t="shared" si="10"/>
        <v>telj.túra</v>
      </c>
      <c r="J24" s="40">
        <f t="shared" si="1"/>
      </c>
      <c r="K24" s="59">
        <f>SUM(Főlap!K47)</f>
        <v>25</v>
      </c>
      <c r="L24" s="123">
        <f t="shared" si="2"/>
        <v>1.5</v>
      </c>
      <c r="M24" s="42">
        <f t="shared" si="3"/>
        <v>1</v>
      </c>
      <c r="N24" s="60">
        <f>SUM(Főlap!N47)</f>
        <v>1500</v>
      </c>
      <c r="O24" s="61">
        <f>SUM(Főlap!O47)</f>
        <v>0</v>
      </c>
      <c r="P24" s="45">
        <f t="shared" si="4"/>
        <v>2</v>
      </c>
      <c r="Q24" s="45">
        <f t="shared" si="5"/>
        <v>0</v>
      </c>
      <c r="R24" s="60">
        <f>SUM(Főlap!P47)</f>
        <v>0</v>
      </c>
      <c r="S24" s="46">
        <f t="shared" si="11"/>
      </c>
      <c r="T24" s="46">
        <f t="shared" si="6"/>
        <v>0</v>
      </c>
      <c r="U24" s="47">
        <f t="shared" si="7"/>
        <v>67.5</v>
      </c>
      <c r="V24" s="48">
        <f t="shared" si="8"/>
      </c>
      <c r="W24" s="49">
        <f t="shared" si="9"/>
        <v>1.2</v>
      </c>
      <c r="X24" s="47">
        <f t="shared" si="13"/>
        <v>81</v>
      </c>
      <c r="Y24" s="60">
        <f>SUM(Főlap!W47)</f>
        <v>0</v>
      </c>
      <c r="Z24" s="50">
        <f t="shared" si="12"/>
        <v>81</v>
      </c>
      <c r="AA24" s="51">
        <f>SUM(Főlap!AC47)</f>
        <v>0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>
        <f>SUM(Főlap!F48)</f>
        <v>1</v>
      </c>
      <c r="F25" s="37">
        <f>SUM(Főlap!G48)</f>
        <v>0</v>
      </c>
      <c r="G25" s="37">
        <f>SUM(Főlap!H48)</f>
        <v>0</v>
      </c>
      <c r="H25" s="38" t="str">
        <f t="shared" si="0"/>
        <v>gyalogos</v>
      </c>
      <c r="I25" s="39">
        <f t="shared" si="10"/>
      </c>
      <c r="J25" s="40">
        <f t="shared" si="1"/>
      </c>
      <c r="K25" s="59">
        <f>SUM(Főlap!K48)</f>
        <v>9</v>
      </c>
      <c r="L25" s="123">
        <f t="shared" si="2"/>
        <v>1.5</v>
      </c>
      <c r="M25" s="42">
        <f t="shared" si="3"/>
        <v>1</v>
      </c>
      <c r="N25" s="60">
        <f>SUM(Főlap!N48)</f>
        <v>400</v>
      </c>
      <c r="O25" s="61">
        <f>SUM(Főlap!O48)</f>
        <v>0</v>
      </c>
      <c r="P25" s="45">
        <f t="shared" si="4"/>
        <v>2</v>
      </c>
      <c r="Q25" s="45">
        <f t="shared" si="5"/>
        <v>0</v>
      </c>
      <c r="R25" s="60">
        <f>SUM(Főlap!P48)</f>
        <v>0</v>
      </c>
      <c r="S25" s="46">
        <f t="shared" si="11"/>
      </c>
      <c r="T25" s="46">
        <f t="shared" si="6"/>
        <v>0</v>
      </c>
      <c r="U25" s="47">
        <f t="shared" si="7"/>
        <v>21.5</v>
      </c>
      <c r="V25" s="48">
        <f t="shared" si="8"/>
        <v>1</v>
      </c>
      <c r="W25" s="49">
        <f t="shared" si="9"/>
      </c>
      <c r="X25" s="47">
        <f t="shared" si="13"/>
        <v>21.5</v>
      </c>
      <c r="Y25" s="60">
        <f>SUM(Főlap!W48)</f>
        <v>0</v>
      </c>
      <c r="Z25" s="50">
        <f t="shared" si="12"/>
        <v>21.5</v>
      </c>
      <c r="AA25" s="51">
        <f>SUM(Főlap!AC48)</f>
        <v>0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>
        <f>SUM(Főlap!F52)</f>
        <v>3</v>
      </c>
      <c r="F26" s="37">
        <f>SUM(Főlap!G52)</f>
        <v>1</v>
      </c>
      <c r="G26" s="37">
        <f>SUM(Főlap!H52)</f>
        <v>0</v>
      </c>
      <c r="H26" s="38" t="str">
        <f t="shared" si="0"/>
        <v>kerékpáros</v>
      </c>
      <c r="I26" s="39" t="str">
        <f t="shared" si="10"/>
        <v>országúti</v>
      </c>
      <c r="J26" s="40">
        <f t="shared" si="1"/>
      </c>
      <c r="K26" s="59">
        <f>SUM(Főlap!K52)</f>
        <v>114</v>
      </c>
      <c r="L26" s="123">
        <f t="shared" si="2"/>
        <v>0.5</v>
      </c>
      <c r="M26" s="42">
        <f t="shared" si="3"/>
        <v>1</v>
      </c>
      <c r="N26" s="60">
        <f>SUM(Főlap!N52)</f>
        <v>500</v>
      </c>
      <c r="O26" s="61">
        <f>SUM(Főlap!O52)</f>
        <v>0</v>
      </c>
      <c r="P26" s="45">
        <f t="shared" si="4"/>
        <v>2</v>
      </c>
      <c r="Q26" s="45">
        <f t="shared" si="5"/>
        <v>0</v>
      </c>
      <c r="R26" s="60">
        <f>SUM(Főlap!P52)</f>
        <v>0</v>
      </c>
      <c r="S26" s="46">
        <f t="shared" si="11"/>
      </c>
      <c r="T26" s="46">
        <f t="shared" si="6"/>
        <v>0</v>
      </c>
      <c r="U26" s="47">
        <f t="shared" si="7"/>
        <v>67</v>
      </c>
      <c r="V26" s="48">
        <f t="shared" si="8"/>
        <v>1</v>
      </c>
      <c r="W26" s="49">
        <f t="shared" si="9"/>
      </c>
      <c r="X26" s="47">
        <f t="shared" si="13"/>
        <v>67</v>
      </c>
      <c r="Y26" s="60">
        <f>SUM(Főlap!W52)</f>
        <v>0</v>
      </c>
      <c r="Z26" s="50">
        <f t="shared" si="12"/>
        <v>67</v>
      </c>
      <c r="AA26" s="51">
        <f>SUM(Főlap!AC52)</f>
        <v>0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>
        <f>SUM(Főlap!F57)</f>
        <v>1</v>
      </c>
      <c r="F27" s="37">
        <f>SUM(Főlap!G57)</f>
        <v>0</v>
      </c>
      <c r="G27" s="37">
        <f>SUM(Főlap!H57)</f>
        <v>0</v>
      </c>
      <c r="H27" s="38" t="str">
        <f t="shared" si="0"/>
        <v>gyalogos</v>
      </c>
      <c r="I27" s="39">
        <f t="shared" si="10"/>
      </c>
      <c r="J27" s="40">
        <f t="shared" si="1"/>
      </c>
      <c r="K27" s="59">
        <f>SUM(Főlap!K57)</f>
        <v>5</v>
      </c>
      <c r="L27" s="123">
        <f t="shared" si="2"/>
        <v>1.5</v>
      </c>
      <c r="M27" s="42">
        <f t="shared" si="3"/>
        <v>1</v>
      </c>
      <c r="N27" s="60">
        <f>SUM(Főlap!N57)</f>
        <v>600</v>
      </c>
      <c r="O27" s="61">
        <f>SUM(Főlap!O57)</f>
        <v>0</v>
      </c>
      <c r="P27" s="45">
        <f t="shared" si="4"/>
        <v>2</v>
      </c>
      <c r="Q27" s="45">
        <f t="shared" si="5"/>
        <v>0</v>
      </c>
      <c r="R27" s="60">
        <f>SUM(Főlap!P57)</f>
        <v>0</v>
      </c>
      <c r="S27" s="46">
        <f t="shared" si="11"/>
      </c>
      <c r="T27" s="46">
        <f t="shared" si="6"/>
        <v>0</v>
      </c>
      <c r="U27" s="47">
        <f t="shared" si="7"/>
        <v>19.5</v>
      </c>
      <c r="V27" s="48">
        <f t="shared" si="8"/>
        <v>1</v>
      </c>
      <c r="W27" s="49">
        <f t="shared" si="9"/>
      </c>
      <c r="X27" s="47">
        <f t="shared" si="13"/>
        <v>19.5</v>
      </c>
      <c r="Y27" s="60">
        <f>SUM(Főlap!W57)</f>
        <v>4</v>
      </c>
      <c r="Z27" s="50">
        <f t="shared" si="12"/>
        <v>23.5</v>
      </c>
      <c r="AA27" s="51">
        <f>SUM(Főlap!AC57)</f>
        <v>0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>
        <f>SUM(Főlap!F58)</f>
        <v>3</v>
      </c>
      <c r="F28" s="37">
        <f>SUM(Főlap!G58)</f>
        <v>2</v>
      </c>
      <c r="G28" s="37">
        <f>SUM(Főlap!H58)</f>
        <v>0</v>
      </c>
      <c r="H28" s="38" t="str">
        <f t="shared" si="0"/>
        <v>kerékpáros</v>
      </c>
      <c r="I28" s="39" t="str">
        <f t="shared" si="10"/>
        <v>terep</v>
      </c>
      <c r="J28" s="40">
        <f t="shared" si="1"/>
      </c>
      <c r="K28" s="59">
        <f>SUM(Főlap!K58)</f>
        <v>25</v>
      </c>
      <c r="L28" s="123">
        <f t="shared" si="2"/>
        <v>1</v>
      </c>
      <c r="M28" s="42">
        <f t="shared" si="3"/>
        <v>1</v>
      </c>
      <c r="N28" s="60">
        <f>SUM(Főlap!N58)</f>
        <v>400</v>
      </c>
      <c r="O28" s="61">
        <f>SUM(Főlap!O58)</f>
        <v>0</v>
      </c>
      <c r="P28" s="45">
        <f t="shared" si="4"/>
        <v>2</v>
      </c>
      <c r="Q28" s="45">
        <f t="shared" si="5"/>
        <v>0</v>
      </c>
      <c r="R28" s="60">
        <f>SUM(Főlap!P58)</f>
        <v>0</v>
      </c>
      <c r="S28" s="46">
        <f t="shared" si="11"/>
      </c>
      <c r="T28" s="46">
        <f t="shared" si="6"/>
        <v>0</v>
      </c>
      <c r="U28" s="47">
        <f t="shared" si="7"/>
        <v>33</v>
      </c>
      <c r="V28" s="48">
        <f t="shared" si="8"/>
        <v>1</v>
      </c>
      <c r="W28" s="49">
        <f t="shared" si="9"/>
      </c>
      <c r="X28" s="47">
        <f t="shared" si="13"/>
        <v>33</v>
      </c>
      <c r="Y28" s="60">
        <f>SUM(Főlap!W58)</f>
        <v>0</v>
      </c>
      <c r="Z28" s="50">
        <f t="shared" si="12"/>
        <v>33</v>
      </c>
      <c r="AA28" s="51">
        <f>SUM(Főlap!AC58)</f>
        <v>0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>
        <f>SUM(Főlap!F67)</f>
        <v>3</v>
      </c>
      <c r="F29" s="37">
        <f>SUM(Főlap!G67)</f>
        <v>1</v>
      </c>
      <c r="G29" s="37">
        <f>SUM(Főlap!H67)</f>
        <v>0</v>
      </c>
      <c r="H29" s="38" t="str">
        <f t="shared" si="0"/>
        <v>kerékpáros</v>
      </c>
      <c r="I29" s="39" t="str">
        <f t="shared" si="10"/>
        <v>országúti</v>
      </c>
      <c r="J29" s="40">
        <f t="shared" si="1"/>
      </c>
      <c r="K29" s="59">
        <f>SUM(Főlap!K67)</f>
        <v>58</v>
      </c>
      <c r="L29" s="123">
        <f t="shared" si="2"/>
        <v>0.5</v>
      </c>
      <c r="M29" s="42">
        <f t="shared" si="3"/>
        <v>1</v>
      </c>
      <c r="N29" s="60">
        <f>SUM(Főlap!N67)</f>
        <v>800</v>
      </c>
      <c r="O29" s="61">
        <f>SUM(Főlap!O67)</f>
        <v>0</v>
      </c>
      <c r="P29" s="45">
        <f t="shared" si="4"/>
        <v>2</v>
      </c>
      <c r="Q29" s="45">
        <f t="shared" si="5"/>
        <v>0</v>
      </c>
      <c r="R29" s="60">
        <f>SUM(Főlap!P67)</f>
        <v>0</v>
      </c>
      <c r="S29" s="46">
        <f t="shared" si="11"/>
      </c>
      <c r="T29" s="46">
        <f t="shared" si="6"/>
        <v>0</v>
      </c>
      <c r="U29" s="47">
        <f t="shared" si="7"/>
        <v>45</v>
      </c>
      <c r="V29" s="48">
        <f t="shared" si="8"/>
        <v>1</v>
      </c>
      <c r="W29" s="49">
        <f t="shared" si="9"/>
      </c>
      <c r="X29" s="47">
        <f t="shared" si="13"/>
        <v>45</v>
      </c>
      <c r="Y29" s="60">
        <f>SUM(Főlap!W67)</f>
        <v>0</v>
      </c>
      <c r="Z29" s="50">
        <f t="shared" si="12"/>
        <v>45</v>
      </c>
      <c r="AA29" s="51">
        <f>SUM(Főlap!AC67)</f>
        <v>0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>
        <f>SUM(Főlap!F73)</f>
        <v>3</v>
      </c>
      <c r="F30" s="37">
        <f>SUM(Főlap!G73)</f>
        <v>1</v>
      </c>
      <c r="G30" s="37">
        <f>SUM(Főlap!H73)</f>
        <v>0</v>
      </c>
      <c r="H30" s="38" t="str">
        <f t="shared" si="0"/>
        <v>kerékpáros</v>
      </c>
      <c r="I30" s="39" t="str">
        <f t="shared" si="10"/>
        <v>országúti</v>
      </c>
      <c r="J30" s="40">
        <f t="shared" si="1"/>
      </c>
      <c r="K30" s="59">
        <f>SUM(Főlap!K73)</f>
        <v>142</v>
      </c>
      <c r="L30" s="123">
        <f t="shared" si="2"/>
        <v>0.5</v>
      </c>
      <c r="M30" s="42">
        <f t="shared" si="3"/>
        <v>1</v>
      </c>
      <c r="N30" s="60">
        <f>SUM(Főlap!N73)</f>
        <v>100</v>
      </c>
      <c r="O30" s="61">
        <f>SUM(Főlap!O73)</f>
        <v>0</v>
      </c>
      <c r="P30" s="45">
        <f t="shared" si="4"/>
        <v>2</v>
      </c>
      <c r="Q30" s="45">
        <f t="shared" si="5"/>
        <v>0</v>
      </c>
      <c r="R30" s="60">
        <f>SUM(Főlap!P73)</f>
        <v>0</v>
      </c>
      <c r="S30" s="46">
        <f t="shared" si="11"/>
      </c>
      <c r="T30" s="46">
        <f t="shared" si="6"/>
        <v>0</v>
      </c>
      <c r="U30" s="47">
        <f t="shared" si="7"/>
        <v>73</v>
      </c>
      <c r="V30" s="48">
        <f t="shared" si="8"/>
        <v>1</v>
      </c>
      <c r="W30" s="49">
        <f t="shared" si="9"/>
      </c>
      <c r="X30" s="47">
        <f t="shared" si="13"/>
        <v>73</v>
      </c>
      <c r="Y30" s="60">
        <f>SUM(Főlap!W73)</f>
        <v>8</v>
      </c>
      <c r="Z30" s="50">
        <f t="shared" si="12"/>
        <v>81</v>
      </c>
      <c r="AA30" s="51">
        <f>SUM(Főlap!AC73)</f>
        <v>0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>
        <f>SUM(Főlap!F74)</f>
        <v>3</v>
      </c>
      <c r="F31" s="37">
        <f>SUM(Főlap!G74)</f>
        <v>2</v>
      </c>
      <c r="G31" s="37">
        <f>SUM(Főlap!H74)</f>
        <v>0</v>
      </c>
      <c r="H31" s="38" t="str">
        <f t="shared" si="0"/>
        <v>kerékpáros</v>
      </c>
      <c r="I31" s="39" t="str">
        <f t="shared" si="10"/>
        <v>terep</v>
      </c>
      <c r="J31" s="40">
        <f t="shared" si="1"/>
      </c>
      <c r="K31" s="59">
        <f>SUM(Főlap!K74)</f>
        <v>125</v>
      </c>
      <c r="L31" s="123">
        <f t="shared" si="2"/>
        <v>1</v>
      </c>
      <c r="M31" s="42">
        <f t="shared" si="3"/>
        <v>1</v>
      </c>
      <c r="N31" s="60">
        <f>SUM(Főlap!N74)</f>
        <v>200</v>
      </c>
      <c r="O31" s="61">
        <f>SUM(Főlap!O74)</f>
        <v>0</v>
      </c>
      <c r="P31" s="45">
        <f t="shared" si="4"/>
        <v>2</v>
      </c>
      <c r="Q31" s="45">
        <f t="shared" si="5"/>
        <v>0</v>
      </c>
      <c r="R31" s="60">
        <f>SUM(Főlap!P74)</f>
        <v>0</v>
      </c>
      <c r="S31" s="46">
        <f t="shared" si="11"/>
      </c>
      <c r="T31" s="46">
        <f t="shared" si="6"/>
        <v>0</v>
      </c>
      <c r="U31" s="47">
        <f t="shared" si="7"/>
        <v>129</v>
      </c>
      <c r="V31" s="48">
        <f t="shared" si="8"/>
        <v>1</v>
      </c>
      <c r="W31" s="49">
        <f t="shared" si="9"/>
      </c>
      <c r="X31" s="47">
        <f t="shared" si="13"/>
        <v>129</v>
      </c>
      <c r="Y31" s="60">
        <f>SUM(Főlap!W74)</f>
        <v>0</v>
      </c>
      <c r="Z31" s="50">
        <f t="shared" si="12"/>
        <v>129</v>
      </c>
      <c r="AA31" s="51">
        <f>SUM(Főlap!AC74)</f>
        <v>0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>
        <f>SUM(Főlap!F75)</f>
        <v>1</v>
      </c>
      <c r="F32" s="37">
        <f>SUM(Főlap!G75)</f>
        <v>0</v>
      </c>
      <c r="G32" s="37">
        <f>SUM(Főlap!H75)</f>
        <v>0</v>
      </c>
      <c r="H32" s="38" t="str">
        <f t="shared" si="0"/>
        <v>gyalogos</v>
      </c>
      <c r="I32" s="39">
        <f t="shared" si="10"/>
      </c>
      <c r="J32" s="40">
        <f t="shared" si="1"/>
      </c>
      <c r="K32" s="59">
        <f>SUM(Főlap!K75)</f>
        <v>15</v>
      </c>
      <c r="L32" s="123">
        <f t="shared" si="2"/>
        <v>1.5</v>
      </c>
      <c r="M32" s="42">
        <f t="shared" si="3"/>
        <v>1</v>
      </c>
      <c r="N32" s="60">
        <f>SUM(Főlap!N75)</f>
        <v>500</v>
      </c>
      <c r="O32" s="61">
        <f>SUM(Főlap!O75)</f>
        <v>0</v>
      </c>
      <c r="P32" s="45">
        <f t="shared" si="4"/>
        <v>2</v>
      </c>
      <c r="Q32" s="45">
        <f t="shared" si="5"/>
        <v>0</v>
      </c>
      <c r="R32" s="60">
        <f>SUM(Főlap!P75)</f>
        <v>0</v>
      </c>
      <c r="S32" s="46">
        <f t="shared" si="11"/>
      </c>
      <c r="T32" s="46">
        <f t="shared" si="6"/>
        <v>0</v>
      </c>
      <c r="U32" s="47">
        <f t="shared" si="7"/>
        <v>32.5</v>
      </c>
      <c r="V32" s="48">
        <f t="shared" si="8"/>
        <v>1</v>
      </c>
      <c r="W32" s="49">
        <f t="shared" si="9"/>
      </c>
      <c r="X32" s="47">
        <f t="shared" si="13"/>
        <v>32.5</v>
      </c>
      <c r="Y32" s="60">
        <f>SUM(Főlap!W75)</f>
        <v>0</v>
      </c>
      <c r="Z32" s="50">
        <f t="shared" si="12"/>
        <v>32.5</v>
      </c>
      <c r="AA32" s="51">
        <f>SUM(Főlap!AC75)</f>
        <v>0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>
        <f>SUM(Főlap!F77)</f>
        <v>1</v>
      </c>
      <c r="F33" s="37">
        <f>SUM(Főlap!G77)</f>
        <v>0</v>
      </c>
      <c r="G33" s="37">
        <f>SUM(Főlap!H77)</f>
        <v>0</v>
      </c>
      <c r="H33" s="38" t="str">
        <f t="shared" si="0"/>
        <v>gyalogos</v>
      </c>
      <c r="I33" s="39">
        <f t="shared" si="10"/>
      </c>
      <c r="J33" s="40">
        <f t="shared" si="1"/>
      </c>
      <c r="K33" s="59">
        <f>SUM(Főlap!K77)</f>
        <v>24</v>
      </c>
      <c r="L33" s="123">
        <f t="shared" si="2"/>
        <v>1.5</v>
      </c>
      <c r="M33" s="42">
        <f t="shared" si="3"/>
        <v>1</v>
      </c>
      <c r="N33" s="60">
        <f>SUM(Főlap!N77)</f>
        <v>600</v>
      </c>
      <c r="O33" s="61">
        <f>SUM(Főlap!O77)</f>
        <v>0</v>
      </c>
      <c r="P33" s="45">
        <f t="shared" si="4"/>
        <v>2</v>
      </c>
      <c r="Q33" s="45">
        <f t="shared" si="5"/>
        <v>0</v>
      </c>
      <c r="R33" s="60">
        <f>SUM(Főlap!P77)</f>
        <v>0</v>
      </c>
      <c r="S33" s="46">
        <f t="shared" si="11"/>
      </c>
      <c r="T33" s="46">
        <f t="shared" si="6"/>
        <v>0</v>
      </c>
      <c r="U33" s="47">
        <f t="shared" si="7"/>
        <v>48</v>
      </c>
      <c r="V33" s="48">
        <f t="shared" si="8"/>
        <v>1</v>
      </c>
      <c r="W33" s="49">
        <f t="shared" si="9"/>
      </c>
      <c r="X33" s="47">
        <f t="shared" si="13"/>
        <v>48</v>
      </c>
      <c r="Y33" s="60">
        <f>SUM(Főlap!W77)</f>
        <v>0</v>
      </c>
      <c r="Z33" s="50">
        <f t="shared" si="12"/>
        <v>48</v>
      </c>
      <c r="AA33" s="51">
        <f>SUM(Főlap!AC77)</f>
        <v>0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>
        <f>SUM(Főlap!F81)</f>
        <v>1</v>
      </c>
      <c r="F34" s="37">
        <f>SUM(Főlap!G81)</f>
        <v>1</v>
      </c>
      <c r="G34" s="37">
        <f>SUM(Főlap!H81)</f>
        <v>0</v>
      </c>
      <c r="H34" s="38" t="str">
        <f t="shared" si="0"/>
        <v>gyalogos</v>
      </c>
      <c r="I34" s="39" t="str">
        <f t="shared" si="10"/>
        <v>telj.túra</v>
      </c>
      <c r="J34" s="40">
        <f t="shared" si="1"/>
      </c>
      <c r="K34" s="59">
        <f>SUM(Főlap!K81)</f>
        <v>25</v>
      </c>
      <c r="L34" s="123">
        <f t="shared" si="2"/>
        <v>1.5</v>
      </c>
      <c r="M34" s="42">
        <f t="shared" si="3"/>
        <v>1</v>
      </c>
      <c r="N34" s="60">
        <f>SUM(Főlap!N81)</f>
        <v>250</v>
      </c>
      <c r="O34" s="61">
        <f>SUM(Főlap!O81)</f>
        <v>0</v>
      </c>
      <c r="P34" s="45">
        <f t="shared" si="4"/>
        <v>2</v>
      </c>
      <c r="Q34" s="45">
        <f t="shared" si="5"/>
        <v>0</v>
      </c>
      <c r="R34" s="60">
        <f>SUM(Főlap!P81)</f>
        <v>0</v>
      </c>
      <c r="S34" s="46">
        <f t="shared" si="11"/>
      </c>
      <c r="T34" s="46">
        <f t="shared" si="6"/>
        <v>0</v>
      </c>
      <c r="U34" s="47">
        <f t="shared" si="7"/>
        <v>42.5</v>
      </c>
      <c r="V34" s="48">
        <f t="shared" si="8"/>
      </c>
      <c r="W34" s="49">
        <f t="shared" si="9"/>
        <v>1.2</v>
      </c>
      <c r="X34" s="47">
        <f t="shared" si="13"/>
        <v>51</v>
      </c>
      <c r="Y34" s="60">
        <f>SUM(Főlap!W81)</f>
        <v>0</v>
      </c>
      <c r="Z34" s="50">
        <f t="shared" si="12"/>
        <v>51</v>
      </c>
      <c r="AA34" s="51">
        <f>SUM(Főlap!AC81)</f>
        <v>0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SUM(Főlap!F82)</f>
        <v>3</v>
      </c>
      <c r="F35" s="37">
        <f>SUM(Főlap!G82)</f>
        <v>1</v>
      </c>
      <c r="G35" s="37">
        <f>SUM(Főlap!H82)</f>
        <v>0</v>
      </c>
      <c r="H35" s="38" t="str">
        <f t="shared" si="0"/>
        <v>kerékpáros</v>
      </c>
      <c r="I35" s="39" t="str">
        <f t="shared" si="10"/>
        <v>országúti</v>
      </c>
      <c r="J35" s="40">
        <f t="shared" si="1"/>
      </c>
      <c r="K35" s="59">
        <f>SUM(Főlap!K82)</f>
        <v>66</v>
      </c>
      <c r="L35" s="123">
        <f t="shared" si="2"/>
        <v>0.5</v>
      </c>
      <c r="M35" s="42">
        <f t="shared" si="3"/>
        <v>1</v>
      </c>
      <c r="N35" s="60">
        <f>SUM(Főlap!N82)</f>
        <v>650</v>
      </c>
      <c r="O35" s="61">
        <f>SUM(Főlap!O82)</f>
        <v>0</v>
      </c>
      <c r="P35" s="45">
        <f t="shared" si="4"/>
        <v>2</v>
      </c>
      <c r="Q35" s="45">
        <f t="shared" si="5"/>
        <v>0</v>
      </c>
      <c r="R35" s="60">
        <f>SUM(Főlap!P82)</f>
        <v>0</v>
      </c>
      <c r="S35" s="46">
        <f t="shared" si="11"/>
      </c>
      <c r="T35" s="46">
        <f t="shared" si="6"/>
        <v>0</v>
      </c>
      <c r="U35" s="47">
        <f t="shared" si="7"/>
        <v>46</v>
      </c>
      <c r="V35" s="48">
        <f t="shared" si="8"/>
        <v>1</v>
      </c>
      <c r="W35" s="49">
        <f t="shared" si="9"/>
      </c>
      <c r="X35" s="47">
        <f t="shared" si="13"/>
        <v>46</v>
      </c>
      <c r="Y35" s="60">
        <f>SUM(Főlap!W82)</f>
        <v>0</v>
      </c>
      <c r="Z35" s="50">
        <f t="shared" si="12"/>
        <v>46</v>
      </c>
      <c r="AA35" s="51">
        <f>SUM(Főlap!AC82)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SUM(Főlap!F84)</f>
        <v>1</v>
      </c>
      <c r="F36" s="37">
        <f>SUM(Főlap!G84)</f>
        <v>1</v>
      </c>
      <c r="G36" s="37">
        <f>SUM(Főlap!H84)</f>
        <v>0</v>
      </c>
      <c r="H36" s="38" t="str">
        <f t="shared" si="0"/>
        <v>gyalogos</v>
      </c>
      <c r="I36" s="39" t="str">
        <f t="shared" si="10"/>
        <v>telj.túra</v>
      </c>
      <c r="J36" s="40">
        <f t="shared" si="1"/>
      </c>
      <c r="K36" s="59">
        <f>SUM(Főlap!K84)</f>
        <v>30</v>
      </c>
      <c r="L36" s="123">
        <f t="shared" si="2"/>
        <v>1.5</v>
      </c>
      <c r="M36" s="42">
        <f t="shared" si="3"/>
        <v>1</v>
      </c>
      <c r="N36" s="60">
        <f>SUM(Főlap!N84)</f>
        <v>900</v>
      </c>
      <c r="O36" s="61">
        <f>SUM(Főlap!O84)</f>
        <v>0</v>
      </c>
      <c r="P36" s="45">
        <f t="shared" si="4"/>
        <v>2</v>
      </c>
      <c r="Q36" s="45">
        <f t="shared" si="5"/>
        <v>0</v>
      </c>
      <c r="R36" s="60">
        <f>SUM(Főlap!P84)</f>
        <v>0</v>
      </c>
      <c r="S36" s="46">
        <f t="shared" si="11"/>
      </c>
      <c r="T36" s="46">
        <f t="shared" si="6"/>
        <v>0</v>
      </c>
      <c r="U36" s="47">
        <f t="shared" si="7"/>
        <v>63</v>
      </c>
      <c r="V36" s="48">
        <f t="shared" si="8"/>
      </c>
      <c r="W36" s="49">
        <f t="shared" si="9"/>
        <v>1.3</v>
      </c>
      <c r="X36" s="47">
        <f t="shared" si="13"/>
        <v>81.9</v>
      </c>
      <c r="Y36" s="60">
        <f>SUM(Főlap!W84)</f>
        <v>0</v>
      </c>
      <c r="Z36" s="50">
        <f t="shared" si="12"/>
        <v>81.9</v>
      </c>
      <c r="AA36" s="51">
        <f>SUM(Főlap!AC84)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SUM(Főlap!F85)</f>
        <v>1</v>
      </c>
      <c r="F37" s="37">
        <f>SUM(Főlap!G85)</f>
        <v>0</v>
      </c>
      <c r="G37" s="37">
        <f>SUM(Főlap!H85)</f>
        <v>0</v>
      </c>
      <c r="H37" s="38" t="str">
        <f t="shared" si="0"/>
        <v>gyalogos</v>
      </c>
      <c r="I37" s="39">
        <f t="shared" si="10"/>
      </c>
      <c r="J37" s="40">
        <f t="shared" si="1"/>
      </c>
      <c r="K37" s="59">
        <f>SUM(Főlap!K85)</f>
        <v>50</v>
      </c>
      <c r="L37" s="123">
        <f t="shared" si="2"/>
        <v>1.5</v>
      </c>
      <c r="M37" s="42">
        <f t="shared" si="3"/>
        <v>1</v>
      </c>
      <c r="N37" s="60">
        <f>SUM(Főlap!N85)</f>
        <v>2400</v>
      </c>
      <c r="O37" s="61">
        <f>SUM(Főlap!O85)</f>
        <v>0</v>
      </c>
      <c r="P37" s="45">
        <f t="shared" si="4"/>
        <v>2</v>
      </c>
      <c r="Q37" s="45">
        <f t="shared" si="5"/>
        <v>0</v>
      </c>
      <c r="R37" s="60">
        <f>SUM(Főlap!P85)</f>
        <v>0</v>
      </c>
      <c r="S37" s="46">
        <f t="shared" si="11"/>
      </c>
      <c r="T37" s="46">
        <f t="shared" si="6"/>
        <v>0</v>
      </c>
      <c r="U37" s="47">
        <f t="shared" si="7"/>
        <v>123</v>
      </c>
      <c r="V37" s="48">
        <f t="shared" si="8"/>
        <v>1</v>
      </c>
      <c r="W37" s="49">
        <f t="shared" si="9"/>
      </c>
      <c r="X37" s="47">
        <f t="shared" si="13"/>
        <v>123</v>
      </c>
      <c r="Y37" s="60">
        <f>SUM(Főlap!W85)</f>
        <v>4</v>
      </c>
      <c r="Z37" s="50">
        <f t="shared" si="12"/>
        <v>127</v>
      </c>
      <c r="AA37" s="51">
        <f>SUM(Főlap!AC85)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>
        <f>SUM(Főlap!F87)</f>
        <v>3</v>
      </c>
      <c r="F38" s="37">
        <f>SUM(Főlap!G87)</f>
        <v>1</v>
      </c>
      <c r="G38" s="37">
        <f>SUM(Főlap!H87)</f>
        <v>0</v>
      </c>
      <c r="H38" s="38" t="str">
        <f t="shared" si="0"/>
        <v>kerékpáros</v>
      </c>
      <c r="I38" s="39" t="str">
        <f t="shared" si="10"/>
        <v>országúti</v>
      </c>
      <c r="J38" s="40">
        <f t="shared" si="1"/>
      </c>
      <c r="K38" s="59">
        <f>SUM(Főlap!K87)</f>
        <v>40</v>
      </c>
      <c r="L38" s="123">
        <f t="shared" si="2"/>
        <v>0.5</v>
      </c>
      <c r="M38" s="42">
        <f t="shared" si="3"/>
        <v>1</v>
      </c>
      <c r="N38" s="60">
        <f>SUM(Főlap!N87)</f>
        <v>0</v>
      </c>
      <c r="O38" s="61">
        <f>SUM(Főlap!O87)</f>
        <v>0</v>
      </c>
      <c r="P38" s="45">
        <f t="shared" si="4"/>
        <v>2</v>
      </c>
      <c r="Q38" s="45">
        <f t="shared" si="5"/>
        <v>0</v>
      </c>
      <c r="R38" s="60">
        <f>SUM(Főlap!P87)</f>
        <v>0</v>
      </c>
      <c r="S38" s="46">
        <f t="shared" si="11"/>
      </c>
      <c r="T38" s="46">
        <f t="shared" si="6"/>
        <v>0</v>
      </c>
      <c r="U38" s="47">
        <f t="shared" si="7"/>
        <v>20</v>
      </c>
      <c r="V38" s="48">
        <f t="shared" si="8"/>
        <v>1</v>
      </c>
      <c r="W38" s="49">
        <f t="shared" si="9"/>
      </c>
      <c r="X38" s="47">
        <f t="shared" si="13"/>
        <v>20</v>
      </c>
      <c r="Y38" s="60">
        <f>SUM(Főlap!W87)</f>
        <v>0</v>
      </c>
      <c r="Z38" s="50">
        <f t="shared" si="12"/>
        <v>20</v>
      </c>
      <c r="AA38" s="51">
        <f>SUM(Főlap!AC87)</f>
        <v>0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SUM(Főlap!F88)</f>
        <v>3</v>
      </c>
      <c r="F39" s="37">
        <f>SUM(Főlap!G88)</f>
        <v>2</v>
      </c>
      <c r="G39" s="37">
        <f>SUM(Főlap!H88)</f>
        <v>0</v>
      </c>
      <c r="H39" s="38" t="str">
        <f t="shared" si="0"/>
        <v>kerékpáros</v>
      </c>
      <c r="I39" s="39" t="str">
        <f t="shared" si="10"/>
        <v>terep</v>
      </c>
      <c r="J39" s="40">
        <f t="shared" si="1"/>
      </c>
      <c r="K39" s="59">
        <f>SUM(Főlap!K88)</f>
        <v>40</v>
      </c>
      <c r="L39" s="123">
        <f t="shared" si="2"/>
        <v>1</v>
      </c>
      <c r="M39" s="42">
        <f t="shared" si="3"/>
        <v>1</v>
      </c>
      <c r="N39" s="60">
        <f>SUM(Főlap!N88)</f>
        <v>200</v>
      </c>
      <c r="O39" s="61">
        <f>SUM(Főlap!O88)</f>
        <v>0</v>
      </c>
      <c r="P39" s="45">
        <f t="shared" si="4"/>
        <v>2</v>
      </c>
      <c r="Q39" s="45">
        <f t="shared" si="5"/>
        <v>0</v>
      </c>
      <c r="R39" s="60">
        <f>SUM(Főlap!P88)</f>
        <v>0</v>
      </c>
      <c r="S39" s="46">
        <f t="shared" si="11"/>
      </c>
      <c r="T39" s="46">
        <f t="shared" si="6"/>
        <v>0</v>
      </c>
      <c r="U39" s="47">
        <f t="shared" si="7"/>
        <v>44</v>
      </c>
      <c r="V39" s="48">
        <f t="shared" si="8"/>
        <v>1</v>
      </c>
      <c r="W39" s="49">
        <f t="shared" si="9"/>
      </c>
      <c r="X39" s="47">
        <f t="shared" si="13"/>
        <v>44</v>
      </c>
      <c r="Y39" s="60">
        <f>SUM(Főlap!W88)</f>
        <v>0</v>
      </c>
      <c r="Z39" s="50">
        <f t="shared" si="12"/>
        <v>44</v>
      </c>
      <c r="AA39" s="51">
        <f>SUM(Főlap!AC88)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30">
      <c r="A40" s="55"/>
      <c r="B40" s="56"/>
      <c r="C40" s="57"/>
      <c r="D40" s="58"/>
      <c r="E40" s="37">
        <f>SUM(Főlap!F91)</f>
        <v>4</v>
      </c>
      <c r="F40" s="37">
        <f>SUM(Főlap!G91)</f>
        <v>2</v>
      </c>
      <c r="G40" s="37">
        <f>SUM(Főlap!H91)</f>
        <v>1</v>
      </c>
      <c r="H40" s="38" t="str">
        <f t="shared" si="0"/>
        <v>vízi</v>
      </c>
      <c r="I40" s="39">
        <f t="shared" si="10"/>
      </c>
      <c r="J40" s="40" t="str">
        <f t="shared" si="1"/>
        <v>folyóvíz le</v>
      </c>
      <c r="K40" s="59">
        <f>SUM(Főlap!K91)</f>
        <v>11</v>
      </c>
      <c r="L40" s="123">
        <f t="shared" si="2"/>
        <v>1</v>
      </c>
      <c r="M40" s="42">
        <f t="shared" si="3"/>
        <v>1</v>
      </c>
      <c r="N40" s="60">
        <f>SUM(Főlap!N91)</f>
        <v>0</v>
      </c>
      <c r="O40" s="61">
        <f>SUM(Főlap!O91)</f>
        <v>0</v>
      </c>
      <c r="P40" s="45">
        <f t="shared" si="4"/>
        <v>0</v>
      </c>
      <c r="Q40" s="45">
        <f t="shared" si="5"/>
        <v>0</v>
      </c>
      <c r="R40" s="60">
        <f>SUM(Főlap!P91)</f>
        <v>0</v>
      </c>
      <c r="S40" s="46">
        <f t="shared" si="11"/>
      </c>
      <c r="T40" s="46">
        <f t="shared" si="6"/>
        <v>0</v>
      </c>
      <c r="U40" s="47">
        <f t="shared" si="7"/>
        <v>11</v>
      </c>
      <c r="V40" s="48">
        <f t="shared" si="8"/>
        <v>1</v>
      </c>
      <c r="W40" s="49">
        <f t="shared" si="9"/>
      </c>
      <c r="X40" s="47">
        <f t="shared" si="13"/>
        <v>11</v>
      </c>
      <c r="Y40" s="60">
        <f>SUM(Főlap!W91)</f>
        <v>0</v>
      </c>
      <c r="Z40" s="50">
        <f t="shared" si="12"/>
        <v>11</v>
      </c>
      <c r="AA40" s="51">
        <f>SUM(Főlap!AC91)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30">
      <c r="A41" s="55"/>
      <c r="B41" s="56"/>
      <c r="C41" s="57"/>
      <c r="D41" s="58"/>
      <c r="E41" s="37">
        <f>SUM(Főlap!F92)</f>
        <v>4</v>
      </c>
      <c r="F41" s="37">
        <f>SUM(Főlap!G92)</f>
        <v>3</v>
      </c>
      <c r="G41" s="37">
        <f>SUM(Főlap!H92)</f>
        <v>1</v>
      </c>
      <c r="H41" s="38" t="str">
        <f t="shared" si="0"/>
        <v>vízi</v>
      </c>
      <c r="I41" s="39">
        <f t="shared" si="10"/>
      </c>
      <c r="J41" s="40" t="str">
        <f t="shared" si="1"/>
        <v>folyóvíz fel</v>
      </c>
      <c r="K41" s="59">
        <f>SUM(Főlap!K92)</f>
        <v>11</v>
      </c>
      <c r="L41" s="123">
        <f t="shared" si="2"/>
        <v>1</v>
      </c>
      <c r="M41" s="42">
        <f t="shared" si="3"/>
        <v>2</v>
      </c>
      <c r="N41" s="60">
        <f>SUM(Főlap!N92)</f>
        <v>0</v>
      </c>
      <c r="O41" s="61">
        <f>SUM(Főlap!O92)</f>
        <v>0</v>
      </c>
      <c r="P41" s="45">
        <f t="shared" si="4"/>
        <v>0</v>
      </c>
      <c r="Q41" s="45">
        <f t="shared" si="5"/>
        <v>0</v>
      </c>
      <c r="R41" s="60">
        <f>SUM(Főlap!P92)</f>
        <v>0</v>
      </c>
      <c r="S41" s="46">
        <f t="shared" si="11"/>
      </c>
      <c r="T41" s="46">
        <f t="shared" si="6"/>
        <v>0</v>
      </c>
      <c r="U41" s="47">
        <f t="shared" si="7"/>
        <v>22</v>
      </c>
      <c r="V41" s="48">
        <f t="shared" si="8"/>
        <v>1</v>
      </c>
      <c r="W41" s="49">
        <f t="shared" si="9"/>
      </c>
      <c r="X41" s="47">
        <f t="shared" si="13"/>
        <v>22</v>
      </c>
      <c r="Y41" s="60">
        <f>SUM(Főlap!W92)</f>
        <v>0</v>
      </c>
      <c r="Z41" s="50">
        <f t="shared" si="12"/>
        <v>22</v>
      </c>
      <c r="AA41" s="51">
        <f>SUM(Főlap!AC92)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SUM(Főlap!F94)</f>
        <v>1</v>
      </c>
      <c r="F42" s="37">
        <f>SUM(Főlap!G94)</f>
        <v>0</v>
      </c>
      <c r="G42" s="37">
        <f>SUM(Főlap!H94)</f>
        <v>0</v>
      </c>
      <c r="H42" s="38" t="str">
        <f t="shared" si="0"/>
        <v>gyalogos</v>
      </c>
      <c r="I42" s="39">
        <f t="shared" si="10"/>
      </c>
      <c r="J42" s="40">
        <f t="shared" si="1"/>
      </c>
      <c r="K42" s="59">
        <f>SUM(Főlap!K94)</f>
        <v>18</v>
      </c>
      <c r="L42" s="123">
        <f t="shared" si="2"/>
        <v>1.5</v>
      </c>
      <c r="M42" s="42">
        <f t="shared" si="3"/>
        <v>1</v>
      </c>
      <c r="N42" s="60">
        <f>SUM(Főlap!N94)</f>
        <v>800</v>
      </c>
      <c r="O42" s="61">
        <f>SUM(Főlap!O94)</f>
        <v>0</v>
      </c>
      <c r="P42" s="45">
        <f t="shared" si="4"/>
        <v>2</v>
      </c>
      <c r="Q42" s="45">
        <f t="shared" si="5"/>
        <v>0</v>
      </c>
      <c r="R42" s="60">
        <f>SUM(Főlap!P94)</f>
        <v>0</v>
      </c>
      <c r="S42" s="46">
        <f t="shared" si="11"/>
      </c>
      <c r="T42" s="46">
        <f t="shared" si="6"/>
        <v>0</v>
      </c>
      <c r="U42" s="47">
        <f t="shared" si="7"/>
        <v>43</v>
      </c>
      <c r="V42" s="48">
        <f t="shared" si="8"/>
        <v>1</v>
      </c>
      <c r="W42" s="49">
        <f t="shared" si="9"/>
      </c>
      <c r="X42" s="47">
        <f t="shared" si="13"/>
        <v>43</v>
      </c>
      <c r="Y42" s="60">
        <f>SUM(Főlap!W94)</f>
        <v>0</v>
      </c>
      <c r="Z42" s="50">
        <f t="shared" si="12"/>
        <v>43</v>
      </c>
      <c r="AA42" s="51">
        <f>SUM(Főlap!AC94)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>
        <f>SUM(Főlap!F95)</f>
        <v>3</v>
      </c>
      <c r="F43" s="37">
        <f>SUM(Főlap!G95)</f>
        <v>2</v>
      </c>
      <c r="G43" s="37">
        <f>SUM(Főlap!H95)</f>
        <v>0</v>
      </c>
      <c r="H43" s="38" t="str">
        <f t="shared" si="0"/>
        <v>kerékpáros</v>
      </c>
      <c r="I43" s="39" t="str">
        <f t="shared" si="10"/>
        <v>terep</v>
      </c>
      <c r="J43" s="40">
        <f t="shared" si="1"/>
      </c>
      <c r="K43" s="59">
        <f>SUM(Főlap!K95)</f>
        <v>28</v>
      </c>
      <c r="L43" s="123">
        <f t="shared" si="2"/>
        <v>1</v>
      </c>
      <c r="M43" s="42">
        <f t="shared" si="3"/>
        <v>1</v>
      </c>
      <c r="N43" s="60">
        <f>SUM(Főlap!N95)</f>
        <v>600</v>
      </c>
      <c r="O43" s="61">
        <f>SUM(Főlap!O95)</f>
        <v>0</v>
      </c>
      <c r="P43" s="45">
        <f t="shared" si="4"/>
        <v>2</v>
      </c>
      <c r="Q43" s="45">
        <f t="shared" si="5"/>
        <v>0</v>
      </c>
      <c r="R43" s="60">
        <f>SUM(Főlap!P95)</f>
        <v>0</v>
      </c>
      <c r="S43" s="46">
        <f t="shared" si="11"/>
      </c>
      <c r="T43" s="46">
        <f t="shared" si="6"/>
        <v>0</v>
      </c>
      <c r="U43" s="47">
        <f t="shared" si="7"/>
        <v>40</v>
      </c>
      <c r="V43" s="48">
        <f t="shared" si="8"/>
        <v>1</v>
      </c>
      <c r="W43" s="49">
        <f t="shared" si="9"/>
      </c>
      <c r="X43" s="47">
        <f t="shared" si="13"/>
        <v>40</v>
      </c>
      <c r="Y43" s="60">
        <f>SUM(Főlap!W95)</f>
        <v>0</v>
      </c>
      <c r="Z43" s="50">
        <f t="shared" si="12"/>
        <v>40</v>
      </c>
      <c r="AA43" s="51">
        <f>SUM(Főlap!AC95)</f>
        <v>0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SUM(Főlap!F104)</f>
        <v>1</v>
      </c>
      <c r="F44" s="37">
        <f>SUM(Főlap!G104)</f>
        <v>0</v>
      </c>
      <c r="G44" s="37">
        <f>SUM(Főlap!H104)</f>
        <v>0</v>
      </c>
      <c r="H44" s="38" t="str">
        <f t="shared" si="0"/>
        <v>gyalogos</v>
      </c>
      <c r="I44" s="39">
        <f t="shared" si="10"/>
      </c>
      <c r="J44" s="40">
        <f t="shared" si="1"/>
      </c>
      <c r="K44" s="59">
        <f>SUM(Főlap!K104)</f>
        <v>76</v>
      </c>
      <c r="L44" s="123">
        <f t="shared" si="2"/>
        <v>1.5</v>
      </c>
      <c r="M44" s="42">
        <f t="shared" si="3"/>
        <v>1</v>
      </c>
      <c r="N44" s="60">
        <f>SUM(Főlap!N104)</f>
        <v>3300</v>
      </c>
      <c r="O44" s="61">
        <f>SUM(Főlap!O104)</f>
        <v>0</v>
      </c>
      <c r="P44" s="45">
        <f t="shared" si="4"/>
        <v>2</v>
      </c>
      <c r="Q44" s="45">
        <f t="shared" si="5"/>
        <v>0</v>
      </c>
      <c r="R44" s="60">
        <f>SUM(Főlap!P104)</f>
        <v>0</v>
      </c>
      <c r="S44" s="46">
        <f t="shared" si="11"/>
      </c>
      <c r="T44" s="46">
        <f t="shared" si="6"/>
        <v>0</v>
      </c>
      <c r="U44" s="47">
        <f t="shared" si="7"/>
        <v>180</v>
      </c>
      <c r="V44" s="48">
        <f t="shared" si="8"/>
        <v>1</v>
      </c>
      <c r="W44" s="49">
        <f t="shared" si="9"/>
      </c>
      <c r="X44" s="47">
        <f t="shared" si="13"/>
        <v>180</v>
      </c>
      <c r="Y44" s="60">
        <f>SUM(Főlap!W104)</f>
        <v>7</v>
      </c>
      <c r="Z44" s="50">
        <f t="shared" si="12"/>
        <v>187</v>
      </c>
      <c r="AA44" s="51">
        <f>SUM(Főlap!AC104)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SUM(Főlap!F113)</f>
        <v>1</v>
      </c>
      <c r="F45" s="37">
        <f>SUM(Főlap!G113)</f>
        <v>0</v>
      </c>
      <c r="G45" s="37">
        <f>SUM(Főlap!H113)</f>
        <v>0</v>
      </c>
      <c r="H45" s="38" t="str">
        <f t="shared" si="0"/>
        <v>gyalogos</v>
      </c>
      <c r="I45" s="39">
        <f t="shared" si="10"/>
      </c>
      <c r="J45" s="40">
        <f t="shared" si="1"/>
      </c>
      <c r="K45" s="59">
        <f>SUM(Főlap!K113)</f>
        <v>24</v>
      </c>
      <c r="L45" s="123">
        <f t="shared" si="2"/>
        <v>1.5</v>
      </c>
      <c r="M45" s="42">
        <f t="shared" si="3"/>
        <v>1</v>
      </c>
      <c r="N45" s="60">
        <f>SUM(Főlap!N113)</f>
        <v>900</v>
      </c>
      <c r="O45" s="61">
        <f>SUM(Főlap!O113)</f>
        <v>0</v>
      </c>
      <c r="P45" s="45">
        <f t="shared" si="4"/>
        <v>2</v>
      </c>
      <c r="Q45" s="45">
        <f t="shared" si="5"/>
        <v>0</v>
      </c>
      <c r="R45" s="60">
        <f>SUM(Főlap!P113)</f>
        <v>0</v>
      </c>
      <c r="S45" s="46">
        <f t="shared" si="11"/>
      </c>
      <c r="T45" s="46">
        <f t="shared" si="6"/>
        <v>0</v>
      </c>
      <c r="U45" s="47">
        <f t="shared" si="7"/>
        <v>54</v>
      </c>
      <c r="V45" s="48">
        <f t="shared" si="8"/>
        <v>1</v>
      </c>
      <c r="W45" s="49">
        <f t="shared" si="9"/>
      </c>
      <c r="X45" s="47">
        <f t="shared" si="13"/>
        <v>54</v>
      </c>
      <c r="Y45" s="60">
        <f>SUM(Főlap!W113)</f>
        <v>0</v>
      </c>
      <c r="Z45" s="50">
        <f t="shared" si="12"/>
        <v>54</v>
      </c>
      <c r="AA45" s="51">
        <f>SUM(Főlap!AC113)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SUM(Főlap!F116)</f>
        <v>1</v>
      </c>
      <c r="F46" s="37">
        <f>SUM(Főlap!G116)</f>
        <v>0</v>
      </c>
      <c r="G46" s="37">
        <f>SUM(Főlap!H116)</f>
        <v>0</v>
      </c>
      <c r="H46" s="38" t="str">
        <f t="shared" si="0"/>
        <v>gyalogos</v>
      </c>
      <c r="I46" s="39">
        <f t="shared" si="10"/>
      </c>
      <c r="J46" s="40">
        <f t="shared" si="1"/>
      </c>
      <c r="K46" s="59">
        <f>SUM(Főlap!K116)</f>
        <v>12</v>
      </c>
      <c r="L46" s="123">
        <f t="shared" si="2"/>
        <v>1.5</v>
      </c>
      <c r="M46" s="42">
        <f t="shared" si="3"/>
        <v>1</v>
      </c>
      <c r="N46" s="60">
        <f>SUM(Főlap!N116)</f>
        <v>490</v>
      </c>
      <c r="O46" s="61">
        <f>SUM(Főlap!O116)</f>
        <v>0</v>
      </c>
      <c r="P46" s="45">
        <f t="shared" si="4"/>
        <v>2</v>
      </c>
      <c r="Q46" s="45">
        <f t="shared" si="5"/>
        <v>0</v>
      </c>
      <c r="R46" s="60">
        <f>SUM(Főlap!P116)</f>
        <v>0</v>
      </c>
      <c r="S46" s="46">
        <f t="shared" si="11"/>
      </c>
      <c r="T46" s="46">
        <f t="shared" si="6"/>
        <v>0</v>
      </c>
      <c r="U46" s="47">
        <f t="shared" si="7"/>
        <v>27.8</v>
      </c>
      <c r="V46" s="48">
        <f t="shared" si="8"/>
        <v>1</v>
      </c>
      <c r="W46" s="49">
        <f t="shared" si="9"/>
      </c>
      <c r="X46" s="47">
        <f t="shared" si="13"/>
        <v>27.8</v>
      </c>
      <c r="Y46" s="60">
        <f>SUM(Főlap!W116)</f>
        <v>6</v>
      </c>
      <c r="Z46" s="50">
        <f t="shared" si="12"/>
        <v>33.8</v>
      </c>
      <c r="AA46" s="51">
        <f>SUM(Főlap!AC116)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SUM(Főlap!F117)</f>
        <v>3</v>
      </c>
      <c r="F47" s="37">
        <f>SUM(Főlap!G117)</f>
        <v>1</v>
      </c>
      <c r="G47" s="37">
        <f>SUM(Főlap!H117)</f>
        <v>0</v>
      </c>
      <c r="H47" s="38" t="str">
        <f t="shared" si="0"/>
        <v>kerékpáros</v>
      </c>
      <c r="I47" s="39" t="str">
        <f t="shared" si="10"/>
        <v>országúti</v>
      </c>
      <c r="J47" s="40">
        <f t="shared" si="1"/>
      </c>
      <c r="K47" s="59">
        <f>SUM(Főlap!K117)</f>
        <v>112</v>
      </c>
      <c r="L47" s="123">
        <f t="shared" si="2"/>
        <v>0.5</v>
      </c>
      <c r="M47" s="42">
        <f t="shared" si="3"/>
        <v>1</v>
      </c>
      <c r="N47" s="60">
        <f>SUM(Főlap!N117)</f>
        <v>400</v>
      </c>
      <c r="O47" s="61">
        <f>SUM(Főlap!O117)</f>
        <v>0</v>
      </c>
      <c r="P47" s="45">
        <f t="shared" si="4"/>
        <v>2</v>
      </c>
      <c r="Q47" s="45">
        <f t="shared" si="5"/>
        <v>0</v>
      </c>
      <c r="R47" s="60">
        <f>SUM(Főlap!P117)</f>
        <v>0</v>
      </c>
      <c r="S47" s="46">
        <f t="shared" si="11"/>
      </c>
      <c r="T47" s="46">
        <f t="shared" si="6"/>
        <v>0</v>
      </c>
      <c r="U47" s="47">
        <f t="shared" si="7"/>
        <v>64</v>
      </c>
      <c r="V47" s="48">
        <f t="shared" si="8"/>
        <v>1</v>
      </c>
      <c r="W47" s="49">
        <f t="shared" si="9"/>
      </c>
      <c r="X47" s="47">
        <f t="shared" si="13"/>
        <v>64</v>
      </c>
      <c r="Y47" s="60">
        <f>SUM(Főlap!W117)</f>
        <v>0</v>
      </c>
      <c r="Z47" s="50">
        <f t="shared" si="12"/>
        <v>64</v>
      </c>
      <c r="AA47" s="51">
        <f>SUM(Főlap!AC117)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SUM(Főlap!F118)</f>
        <v>3</v>
      </c>
      <c r="F48" s="37">
        <f>SUM(Főlap!G118)</f>
        <v>2</v>
      </c>
      <c r="G48" s="37">
        <f>SUM(Főlap!H118)</f>
        <v>0</v>
      </c>
      <c r="H48" s="38" t="str">
        <f t="shared" si="0"/>
        <v>kerékpáros</v>
      </c>
      <c r="I48" s="39" t="str">
        <f t="shared" si="10"/>
        <v>terep</v>
      </c>
      <c r="J48" s="40">
        <f t="shared" si="1"/>
      </c>
      <c r="K48" s="59">
        <f>SUM(Főlap!K118)</f>
        <v>26</v>
      </c>
      <c r="L48" s="123">
        <f t="shared" si="2"/>
        <v>1</v>
      </c>
      <c r="M48" s="42">
        <f t="shared" si="3"/>
        <v>1</v>
      </c>
      <c r="N48" s="60">
        <f>SUM(Főlap!N118)</f>
        <v>0</v>
      </c>
      <c r="O48" s="61">
        <f>SUM(Főlap!O118)</f>
        <v>0</v>
      </c>
      <c r="P48" s="45">
        <f t="shared" si="4"/>
        <v>2</v>
      </c>
      <c r="Q48" s="45">
        <f t="shared" si="5"/>
        <v>0</v>
      </c>
      <c r="R48" s="60">
        <f>SUM(Főlap!P118)</f>
        <v>0</v>
      </c>
      <c r="S48" s="46">
        <f t="shared" si="11"/>
      </c>
      <c r="T48" s="46">
        <f t="shared" si="6"/>
        <v>0</v>
      </c>
      <c r="U48" s="47">
        <f t="shared" si="7"/>
        <v>26</v>
      </c>
      <c r="V48" s="48">
        <f t="shared" si="8"/>
        <v>1</v>
      </c>
      <c r="W48" s="49">
        <f t="shared" si="9"/>
      </c>
      <c r="X48" s="47">
        <f t="shared" si="13"/>
        <v>26</v>
      </c>
      <c r="Y48" s="60">
        <f>SUM(Főlap!W118)</f>
        <v>0</v>
      </c>
      <c r="Z48" s="50">
        <f t="shared" si="12"/>
        <v>26</v>
      </c>
      <c r="AA48" s="51">
        <f>SUM(Főlap!AC118)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SUM(Főlap!F124)</f>
        <v>1</v>
      </c>
      <c r="F49" s="37">
        <f>SUM(Főlap!G124)</f>
        <v>0</v>
      </c>
      <c r="G49" s="37">
        <f>SUM(Főlap!H124)</f>
        <v>0</v>
      </c>
      <c r="H49" s="38" t="str">
        <f t="shared" si="0"/>
        <v>gyalogos</v>
      </c>
      <c r="I49" s="39">
        <f t="shared" si="10"/>
      </c>
      <c r="J49" s="40">
        <f t="shared" si="1"/>
      </c>
      <c r="K49" s="59">
        <f>SUM(Főlap!K124)</f>
        <v>8</v>
      </c>
      <c r="L49" s="123">
        <f t="shared" si="2"/>
        <v>1.5</v>
      </c>
      <c r="M49" s="42">
        <f t="shared" si="3"/>
        <v>1</v>
      </c>
      <c r="N49" s="60">
        <f>SUM(Főlap!N124)</f>
        <v>300</v>
      </c>
      <c r="O49" s="61">
        <f>SUM(Főlap!O124)</f>
        <v>0</v>
      </c>
      <c r="P49" s="45">
        <f t="shared" si="4"/>
        <v>2</v>
      </c>
      <c r="Q49" s="45">
        <f t="shared" si="5"/>
        <v>0</v>
      </c>
      <c r="R49" s="60">
        <f>SUM(Főlap!P124)</f>
        <v>0</v>
      </c>
      <c r="S49" s="46">
        <f t="shared" si="11"/>
      </c>
      <c r="T49" s="46">
        <f t="shared" si="6"/>
        <v>0</v>
      </c>
      <c r="U49" s="47">
        <f t="shared" si="7"/>
        <v>18</v>
      </c>
      <c r="V49" s="48">
        <f t="shared" si="8"/>
        <v>1</v>
      </c>
      <c r="W49" s="49">
        <f t="shared" si="9"/>
      </c>
      <c r="X49" s="47">
        <f t="shared" si="13"/>
        <v>18</v>
      </c>
      <c r="Y49" s="60">
        <f>SUM(Főlap!W124)</f>
        <v>0</v>
      </c>
      <c r="Z49" s="50">
        <f t="shared" si="12"/>
        <v>18</v>
      </c>
      <c r="AA49" s="51">
        <f>SUM(Főlap!AC124)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SUM(Főlap!F125)</f>
        <v>3</v>
      </c>
      <c r="F50" s="37">
        <f>SUM(Főlap!G125)</f>
        <v>1</v>
      </c>
      <c r="G50" s="37">
        <f>SUM(Főlap!H125)</f>
        <v>0</v>
      </c>
      <c r="H50" s="38" t="str">
        <f t="shared" si="0"/>
        <v>kerékpáros</v>
      </c>
      <c r="I50" s="39" t="str">
        <f t="shared" si="10"/>
        <v>országúti</v>
      </c>
      <c r="J50" s="40">
        <f t="shared" si="1"/>
      </c>
      <c r="K50" s="59">
        <f>SUM(Főlap!K125)</f>
        <v>110</v>
      </c>
      <c r="L50" s="123">
        <f t="shared" si="2"/>
        <v>0.5</v>
      </c>
      <c r="M50" s="42">
        <f t="shared" si="3"/>
        <v>1</v>
      </c>
      <c r="N50" s="60">
        <f>SUM(Főlap!N125)</f>
        <v>300</v>
      </c>
      <c r="O50" s="61">
        <f>SUM(Főlap!O125)</f>
        <v>0</v>
      </c>
      <c r="P50" s="45">
        <f t="shared" si="4"/>
        <v>2</v>
      </c>
      <c r="Q50" s="45">
        <f t="shared" si="5"/>
        <v>0</v>
      </c>
      <c r="R50" s="60">
        <f>SUM(Főlap!P125)</f>
        <v>0</v>
      </c>
      <c r="S50" s="46">
        <f t="shared" si="11"/>
      </c>
      <c r="T50" s="46">
        <f t="shared" si="6"/>
        <v>0</v>
      </c>
      <c r="U50" s="47">
        <f t="shared" si="7"/>
        <v>61</v>
      </c>
      <c r="V50" s="48">
        <f t="shared" si="8"/>
        <v>1</v>
      </c>
      <c r="W50" s="49">
        <f t="shared" si="9"/>
      </c>
      <c r="X50" s="47">
        <f t="shared" si="13"/>
        <v>61</v>
      </c>
      <c r="Y50" s="60">
        <f>SUM(Főlap!W125)</f>
        <v>0</v>
      </c>
      <c r="Z50" s="50">
        <f t="shared" si="12"/>
        <v>61</v>
      </c>
      <c r="AA50" s="51">
        <f>SUM(Főlap!AC125)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SUM(Főlap!F128)</f>
        <v>1</v>
      </c>
      <c r="F51" s="37">
        <f>SUM(Főlap!G128)</f>
        <v>0</v>
      </c>
      <c r="G51" s="37">
        <f>SUM(Főlap!H128)</f>
        <v>2</v>
      </c>
      <c r="H51" s="38" t="str">
        <f t="shared" si="0"/>
        <v>táj.verseny</v>
      </c>
      <c r="I51" s="39">
        <f t="shared" si="10"/>
      </c>
      <c r="J51" s="40">
        <f t="shared" si="1"/>
      </c>
      <c r="K51" s="59">
        <f>SUM(Főlap!K128)</f>
        <v>20</v>
      </c>
      <c r="L51" s="123">
        <f t="shared" si="2"/>
        <v>3</v>
      </c>
      <c r="M51" s="42">
        <f t="shared" si="3"/>
        <v>1</v>
      </c>
      <c r="N51" s="60">
        <f>SUM(Főlap!N128)</f>
        <v>1000</v>
      </c>
      <c r="O51" s="61">
        <f>SUM(Főlap!O128)</f>
        <v>0</v>
      </c>
      <c r="P51" s="45">
        <f t="shared" si="4"/>
        <v>2</v>
      </c>
      <c r="Q51" s="45">
        <f t="shared" si="5"/>
        <v>0</v>
      </c>
      <c r="R51" s="60">
        <f>SUM(Főlap!P128)</f>
        <v>0</v>
      </c>
      <c r="S51" s="46">
        <f t="shared" si="11"/>
      </c>
      <c r="T51" s="46">
        <f t="shared" si="6"/>
        <v>0</v>
      </c>
      <c r="U51" s="47">
        <f t="shared" si="7"/>
        <v>80</v>
      </c>
      <c r="V51" s="48">
        <f t="shared" si="8"/>
        <v>1</v>
      </c>
      <c r="W51" s="49">
        <f t="shared" si="9"/>
      </c>
      <c r="X51" s="47">
        <f t="shared" si="13"/>
        <v>80</v>
      </c>
      <c r="Y51" s="60">
        <f>SUM(Főlap!W128)</f>
        <v>3</v>
      </c>
      <c r="Z51" s="50">
        <f t="shared" si="12"/>
        <v>83</v>
      </c>
      <c r="AA51" s="51">
        <f>SUM(Főlap!AC128)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SUM(Főlap!F149)</f>
        <v>1</v>
      </c>
      <c r="F52" s="37">
        <f>SUM(Főlap!G149)</f>
        <v>0</v>
      </c>
      <c r="G52" s="37">
        <f>SUM(Főlap!H149)</f>
        <v>1</v>
      </c>
      <c r="H52" s="38" t="str">
        <f t="shared" si="0"/>
        <v>gyalogos</v>
      </c>
      <c r="I52" s="39">
        <f t="shared" si="10"/>
      </c>
      <c r="J52" s="40" t="str">
        <f t="shared" si="1"/>
        <v>téli</v>
      </c>
      <c r="K52" s="59">
        <f>SUM(Főlap!K149)</f>
        <v>17</v>
      </c>
      <c r="L52" s="123">
        <f t="shared" si="2"/>
        <v>1.5</v>
      </c>
      <c r="M52" s="42">
        <f t="shared" si="3"/>
        <v>1</v>
      </c>
      <c r="N52" s="60">
        <f>SUM(Főlap!N149)</f>
        <v>260</v>
      </c>
      <c r="O52" s="61">
        <f>SUM(Főlap!O149)</f>
        <v>0</v>
      </c>
      <c r="P52" s="45">
        <f t="shared" si="4"/>
        <v>2</v>
      </c>
      <c r="Q52" s="45">
        <f t="shared" si="5"/>
        <v>0</v>
      </c>
      <c r="R52" s="60">
        <f>SUM(Főlap!P149)</f>
        <v>0</v>
      </c>
      <c r="S52" s="46">
        <f t="shared" si="11"/>
      </c>
      <c r="T52" s="46">
        <f t="shared" si="6"/>
        <v>0</v>
      </c>
      <c r="U52" s="47">
        <f t="shared" si="7"/>
        <v>30.7</v>
      </c>
      <c r="V52" s="48">
        <f t="shared" si="8"/>
        <v>1.1</v>
      </c>
      <c r="W52" s="49">
        <f t="shared" si="9"/>
      </c>
      <c r="X52" s="47">
        <f t="shared" si="13"/>
        <v>33.77</v>
      </c>
      <c r="Y52" s="60">
        <f>SUM(Főlap!W149)</f>
        <v>0</v>
      </c>
      <c r="Z52" s="50">
        <f t="shared" si="12"/>
        <v>33.77</v>
      </c>
      <c r="AA52" s="51">
        <f>SUM(Főlap!AC149)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SUM(Főlap!F150)</f>
        <v>1</v>
      </c>
      <c r="F53" s="37">
        <f>SUM(Főlap!G150)</f>
        <v>0</v>
      </c>
      <c r="G53" s="37">
        <f>SUM(Főlap!H150)</f>
        <v>1</v>
      </c>
      <c r="H53" s="38" t="str">
        <f t="shared" si="0"/>
        <v>gyalogos</v>
      </c>
      <c r="I53" s="39">
        <f t="shared" si="10"/>
      </c>
      <c r="J53" s="40" t="str">
        <f t="shared" si="1"/>
        <v>téli</v>
      </c>
      <c r="K53" s="59">
        <f>SUM(Főlap!K150)</f>
        <v>8</v>
      </c>
      <c r="L53" s="123">
        <f t="shared" si="2"/>
        <v>1.5</v>
      </c>
      <c r="M53" s="42">
        <f t="shared" si="3"/>
        <v>1</v>
      </c>
      <c r="N53" s="60">
        <f>SUM(Főlap!N150)</f>
        <v>250</v>
      </c>
      <c r="O53" s="61">
        <f>SUM(Főlap!O150)</f>
        <v>0</v>
      </c>
      <c r="P53" s="45">
        <f t="shared" si="4"/>
        <v>2</v>
      </c>
      <c r="Q53" s="45">
        <f t="shared" si="5"/>
        <v>0</v>
      </c>
      <c r="R53" s="60">
        <f>SUM(Főlap!P150)</f>
        <v>0</v>
      </c>
      <c r="S53" s="46">
        <f t="shared" si="11"/>
      </c>
      <c r="T53" s="46">
        <f t="shared" si="6"/>
        <v>0</v>
      </c>
      <c r="U53" s="47">
        <f t="shared" si="7"/>
        <v>17</v>
      </c>
      <c r="V53" s="48">
        <f t="shared" si="8"/>
        <v>1.1</v>
      </c>
      <c r="W53" s="49">
        <f t="shared" si="9"/>
      </c>
      <c r="X53" s="47">
        <f t="shared" si="13"/>
        <v>18.700000000000003</v>
      </c>
      <c r="Y53" s="60">
        <f>SUM(Főlap!W150)</f>
        <v>0</v>
      </c>
      <c r="Z53" s="50">
        <f t="shared" si="12"/>
        <v>18.700000000000003</v>
      </c>
      <c r="AA53" s="51">
        <f>SUM(Főlap!AC150)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SUM(Főlap!F154)</f>
        <v>1</v>
      </c>
      <c r="F54" s="37">
        <f>SUM(Főlap!G154)</f>
        <v>0</v>
      </c>
      <c r="G54" s="37">
        <f>SUM(Főlap!H154)</f>
        <v>1</v>
      </c>
      <c r="H54" s="38" t="str">
        <f t="shared" si="0"/>
        <v>gyalogos</v>
      </c>
      <c r="I54" s="39">
        <f t="shared" si="10"/>
      </c>
      <c r="J54" s="40" t="str">
        <f t="shared" si="1"/>
        <v>téli</v>
      </c>
      <c r="K54" s="59">
        <f>SUM(Főlap!K154)</f>
        <v>18.8</v>
      </c>
      <c r="L54" s="123">
        <f t="shared" si="2"/>
        <v>1.5</v>
      </c>
      <c r="M54" s="42">
        <f t="shared" si="3"/>
        <v>1</v>
      </c>
      <c r="N54" s="60">
        <f>SUM(Főlap!N154)</f>
        <v>750</v>
      </c>
      <c r="O54" s="61">
        <f>SUM(Főlap!O154)</f>
        <v>0</v>
      </c>
      <c r="P54" s="45">
        <f t="shared" si="4"/>
        <v>2</v>
      </c>
      <c r="Q54" s="45">
        <f t="shared" si="5"/>
        <v>0</v>
      </c>
      <c r="R54" s="60">
        <f>SUM(Főlap!P154)</f>
        <v>0</v>
      </c>
      <c r="S54" s="46">
        <f t="shared" si="11"/>
      </c>
      <c r="T54" s="46">
        <f t="shared" si="6"/>
        <v>0</v>
      </c>
      <c r="U54" s="47">
        <f t="shared" si="7"/>
        <v>43.2</v>
      </c>
      <c r="V54" s="48">
        <f t="shared" si="8"/>
        <v>1.1</v>
      </c>
      <c r="W54" s="49">
        <f t="shared" si="9"/>
      </c>
      <c r="X54" s="47">
        <f t="shared" si="13"/>
        <v>47.52000000000001</v>
      </c>
      <c r="Y54" s="60">
        <f>SUM(Főlap!W154)</f>
        <v>0</v>
      </c>
      <c r="Z54" s="50">
        <f t="shared" si="12"/>
        <v>47.52000000000001</v>
      </c>
      <c r="AA54" s="51">
        <f>SUM(Főlap!AC154)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SUM(Főlap!F156)</f>
        <v>1</v>
      </c>
      <c r="F55" s="37">
        <f>SUM(Főlap!G156)</f>
        <v>0</v>
      </c>
      <c r="G55" s="37">
        <f>SUM(Főlap!H156)</f>
        <v>1</v>
      </c>
      <c r="H55" s="38" t="str">
        <f t="shared" si="0"/>
        <v>gyalogos</v>
      </c>
      <c r="I55" s="39">
        <f t="shared" si="10"/>
      </c>
      <c r="J55" s="40" t="str">
        <f t="shared" si="1"/>
        <v>téli</v>
      </c>
      <c r="K55" s="59">
        <f>SUM(Főlap!K156)</f>
        <v>6</v>
      </c>
      <c r="L55" s="123">
        <f t="shared" si="2"/>
        <v>1.5</v>
      </c>
      <c r="M55" s="42">
        <f t="shared" si="3"/>
        <v>1</v>
      </c>
      <c r="N55" s="60">
        <f>SUM(Főlap!N156)</f>
        <v>100</v>
      </c>
      <c r="O55" s="61">
        <f>SUM(Főlap!O156)</f>
        <v>0</v>
      </c>
      <c r="P55" s="45">
        <f t="shared" si="4"/>
        <v>2</v>
      </c>
      <c r="Q55" s="45">
        <f t="shared" si="5"/>
        <v>0</v>
      </c>
      <c r="R55" s="60">
        <f>SUM(Főlap!P156)</f>
        <v>0</v>
      </c>
      <c r="S55" s="46">
        <f t="shared" si="11"/>
      </c>
      <c r="T55" s="46">
        <f t="shared" si="6"/>
        <v>0</v>
      </c>
      <c r="U55" s="47">
        <f t="shared" si="7"/>
        <v>11</v>
      </c>
      <c r="V55" s="48">
        <f t="shared" si="8"/>
        <v>1.1</v>
      </c>
      <c r="W55" s="49">
        <f t="shared" si="9"/>
      </c>
      <c r="X55" s="47">
        <f t="shared" si="13"/>
        <v>12.100000000000001</v>
      </c>
      <c r="Y55" s="60">
        <f>SUM(Főlap!W156)</f>
        <v>0</v>
      </c>
      <c r="Z55" s="50">
        <f t="shared" si="12"/>
        <v>12.100000000000001</v>
      </c>
      <c r="AA55" s="51">
        <f>SUM(Főlap!AC156)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SUM(Főlap!F158)</f>
        <v>1</v>
      </c>
      <c r="F56" s="37">
        <f>SUM(Főlap!G158)</f>
        <v>0</v>
      </c>
      <c r="G56" s="37">
        <f>SUM(Főlap!H158)</f>
        <v>1</v>
      </c>
      <c r="H56" s="38" t="str">
        <f t="shared" si="0"/>
        <v>gyalogos</v>
      </c>
      <c r="I56" s="39">
        <f t="shared" si="10"/>
      </c>
      <c r="J56" s="40" t="str">
        <f t="shared" si="1"/>
        <v>téli</v>
      </c>
      <c r="K56" s="59">
        <f>SUM(Főlap!K158)</f>
        <v>13</v>
      </c>
      <c r="L56" s="123">
        <f t="shared" si="2"/>
        <v>1.5</v>
      </c>
      <c r="M56" s="42">
        <f t="shared" si="3"/>
        <v>1</v>
      </c>
      <c r="N56" s="60">
        <f>SUM(Főlap!N158)</f>
        <v>190</v>
      </c>
      <c r="O56" s="61">
        <f>SUM(Főlap!O158)</f>
        <v>0</v>
      </c>
      <c r="P56" s="45">
        <f t="shared" si="4"/>
        <v>2</v>
      </c>
      <c r="Q56" s="45">
        <f t="shared" si="5"/>
        <v>0</v>
      </c>
      <c r="R56" s="60">
        <f>SUM(Főlap!P158)</f>
        <v>0</v>
      </c>
      <c r="S56" s="46">
        <f t="shared" si="11"/>
      </c>
      <c r="T56" s="46">
        <f t="shared" si="6"/>
        <v>0</v>
      </c>
      <c r="U56" s="47">
        <f t="shared" si="7"/>
        <v>23.3</v>
      </c>
      <c r="V56" s="48">
        <f t="shared" si="8"/>
        <v>1.1</v>
      </c>
      <c r="W56" s="49">
        <f t="shared" si="9"/>
      </c>
      <c r="X56" s="47">
        <f t="shared" si="13"/>
        <v>25.630000000000003</v>
      </c>
      <c r="Y56" s="60">
        <f>SUM(Főlap!W158)</f>
        <v>0</v>
      </c>
      <c r="Z56" s="50">
        <f t="shared" si="12"/>
        <v>25.630000000000003</v>
      </c>
      <c r="AA56" s="51">
        <f>SUM(Főlap!AC158)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SUM(Főlap!F159)</f>
        <v>1</v>
      </c>
      <c r="F57" s="37">
        <f>SUM(Főlap!G159)</f>
        <v>0</v>
      </c>
      <c r="G57" s="37">
        <f>SUM(Főlap!H159)</f>
        <v>1</v>
      </c>
      <c r="H57" s="38" t="str">
        <f t="shared" si="0"/>
        <v>gyalogos</v>
      </c>
      <c r="I57" s="39">
        <f t="shared" si="10"/>
      </c>
      <c r="J57" s="40" t="str">
        <f t="shared" si="1"/>
        <v>téli</v>
      </c>
      <c r="K57" s="59">
        <f>SUM(Főlap!K159)</f>
        <v>24</v>
      </c>
      <c r="L57" s="123">
        <f t="shared" si="2"/>
        <v>1.5</v>
      </c>
      <c r="M57" s="42">
        <f t="shared" si="3"/>
        <v>1</v>
      </c>
      <c r="N57" s="60">
        <f>SUM(Főlap!N159)</f>
        <v>800</v>
      </c>
      <c r="O57" s="61">
        <f>SUM(Főlap!O159)</f>
        <v>0</v>
      </c>
      <c r="P57" s="45">
        <f t="shared" si="4"/>
        <v>2</v>
      </c>
      <c r="Q57" s="45">
        <f t="shared" si="5"/>
        <v>0</v>
      </c>
      <c r="R57" s="60">
        <f>SUM(Főlap!P159)</f>
        <v>0</v>
      </c>
      <c r="S57" s="46">
        <f t="shared" si="11"/>
      </c>
      <c r="T57" s="46">
        <f t="shared" si="6"/>
        <v>0</v>
      </c>
      <c r="U57" s="47">
        <f t="shared" si="7"/>
        <v>52</v>
      </c>
      <c r="V57" s="48">
        <f t="shared" si="8"/>
        <v>1.1</v>
      </c>
      <c r="W57" s="49">
        <f t="shared" si="9"/>
      </c>
      <c r="X57" s="47">
        <f t="shared" si="13"/>
        <v>57.2</v>
      </c>
      <c r="Y57" s="60">
        <f>SUM(Főlap!W159)</f>
        <v>0</v>
      </c>
      <c r="Z57" s="50">
        <f t="shared" si="12"/>
        <v>57.2</v>
      </c>
      <c r="AA57" s="51">
        <f>SUM(Főlap!AC159)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>
        <f>SUM(Főlap!F162)</f>
        <v>1</v>
      </c>
      <c r="F58" s="37">
        <f>SUM(Főlap!G162)</f>
        <v>0</v>
      </c>
      <c r="G58" s="37">
        <f>SUM(Főlap!H162)</f>
        <v>1</v>
      </c>
      <c r="H58" s="38" t="str">
        <f t="shared" si="0"/>
        <v>gyalogos</v>
      </c>
      <c r="I58" s="39">
        <f t="shared" si="10"/>
      </c>
      <c r="J58" s="40" t="str">
        <f t="shared" si="1"/>
        <v>téli</v>
      </c>
      <c r="K58" s="59">
        <f>SUM(Főlap!K162)</f>
        <v>10</v>
      </c>
      <c r="L58" s="123">
        <f t="shared" si="2"/>
        <v>1.5</v>
      </c>
      <c r="M58" s="42">
        <f t="shared" si="3"/>
        <v>1</v>
      </c>
      <c r="N58" s="60">
        <f>SUM(Főlap!N162)</f>
        <v>200</v>
      </c>
      <c r="O58" s="61">
        <f>SUM(Főlap!O162)</f>
        <v>0</v>
      </c>
      <c r="P58" s="45">
        <f t="shared" si="4"/>
        <v>2</v>
      </c>
      <c r="Q58" s="45">
        <f t="shared" si="5"/>
        <v>0</v>
      </c>
      <c r="R58" s="60">
        <f>SUM(Főlap!P162)</f>
        <v>0</v>
      </c>
      <c r="S58" s="46">
        <f t="shared" si="11"/>
      </c>
      <c r="T58" s="46">
        <f t="shared" si="6"/>
        <v>0</v>
      </c>
      <c r="U58" s="47">
        <f t="shared" si="7"/>
        <v>19</v>
      </c>
      <c r="V58" s="48">
        <f t="shared" si="8"/>
        <v>1.1</v>
      </c>
      <c r="W58" s="49">
        <f t="shared" si="9"/>
      </c>
      <c r="X58" s="47">
        <f t="shared" si="13"/>
        <v>20.900000000000002</v>
      </c>
      <c r="Y58" s="60">
        <f>SUM(Főlap!W162)</f>
        <v>0</v>
      </c>
      <c r="Z58" s="50">
        <f t="shared" si="12"/>
        <v>20.900000000000002</v>
      </c>
      <c r="AA58" s="51">
        <f>SUM(Főlap!AC162)</f>
        <v>0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ht="15.75" thickBot="1">
      <c r="A59" s="63"/>
      <c r="B59" s="64"/>
      <c r="C59" s="65"/>
      <c r="D59" s="66"/>
      <c r="E59" s="37">
        <f>SUM(Főlap!F163)</f>
        <v>0</v>
      </c>
      <c r="F59" s="37">
        <f>SUM(Főlap!G163)</f>
        <v>0</v>
      </c>
      <c r="G59" s="37">
        <f>SUM(Főlap!H163)</f>
        <v>0</v>
      </c>
      <c r="H59" s="38">
        <f t="shared" si="0"/>
      </c>
      <c r="I59" s="39">
        <f t="shared" si="10"/>
      </c>
      <c r="J59" s="67">
        <f t="shared" si="1"/>
      </c>
      <c r="K59" s="59" t="e">
        <f>SUM(Főlap!#REF!)</f>
        <v>#REF!</v>
      </c>
      <c r="L59" s="124">
        <f t="shared" si="2"/>
        <v>0</v>
      </c>
      <c r="M59" s="68">
        <f t="shared" si="3"/>
        <v>1</v>
      </c>
      <c r="N59" s="60">
        <f>SUM(Főlap!N163)</f>
        <v>0</v>
      </c>
      <c r="O59" s="61">
        <f>SUM(Főlap!O163)</f>
        <v>0</v>
      </c>
      <c r="P59" s="69">
        <f t="shared" si="4"/>
        <v>0</v>
      </c>
      <c r="Q59" s="69">
        <f t="shared" si="5"/>
        <v>0</v>
      </c>
      <c r="R59" s="60">
        <f>SUM(Főlap!P163)</f>
        <v>0</v>
      </c>
      <c r="S59" s="70">
        <f t="shared" si="11"/>
      </c>
      <c r="T59" s="70">
        <f t="shared" si="6"/>
        <v>0</v>
      </c>
      <c r="U59" s="71">
        <f t="shared" si="7"/>
        <v>0</v>
      </c>
      <c r="V59" s="72">
        <f t="shared" si="8"/>
        <v>1</v>
      </c>
      <c r="W59" s="73" t="e">
        <f t="shared" si="9"/>
        <v>#REF!</v>
      </c>
      <c r="X59" s="71">
        <f t="shared" si="13"/>
        <v>0</v>
      </c>
      <c r="Y59" s="60">
        <f>SUM(Főlap!W163)</f>
        <v>0</v>
      </c>
      <c r="Z59" s="74">
        <f t="shared" si="12"/>
        <v>0</v>
      </c>
      <c r="AA59" s="51">
        <f>SUM(Főlap!AC163)</f>
        <v>0</v>
      </c>
      <c r="AB59" s="52"/>
      <c r="AC59" s="52"/>
      <c r="AD59" s="52"/>
      <c r="AE59" s="52"/>
      <c r="AF59" s="52"/>
      <c r="AG59" s="52"/>
      <c r="AH59" s="52"/>
      <c r="AI59" s="52"/>
    </row>
    <row r="60" spans="1:27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25"/>
      <c r="M60" s="86"/>
      <c r="N60" s="87">
        <f>SUM(N3:N59)</f>
        <v>32852</v>
      </c>
      <c r="O60" s="87">
        <f>SUM(O3:O59)</f>
        <v>0</v>
      </c>
      <c r="P60" s="88"/>
      <c r="Q60" s="88"/>
      <c r="R60" s="87">
        <f>SUM(R3:R59)</f>
        <v>0</v>
      </c>
      <c r="S60" s="88"/>
      <c r="T60" s="89"/>
      <c r="U60" s="90">
        <f>SUM(U3:U59)</f>
        <v>2707.99</v>
      </c>
      <c r="V60" s="90"/>
      <c r="W60" s="90"/>
      <c r="X60" s="90">
        <f>SUM(X3:X59)</f>
        <v>2997.821</v>
      </c>
      <c r="Y60" s="87"/>
      <c r="Z60" s="90">
        <f>SUM(Z3:Z59)</f>
        <v>3033.821</v>
      </c>
      <c r="AA60" s="91"/>
    </row>
    <row r="61" ht="15.75">
      <c r="AF61" s="94"/>
    </row>
  </sheetData>
  <sheetProtection sheet="1" objects="1" scenarios="1"/>
  <mergeCells count="2">
    <mergeCell ref="E2:G2"/>
    <mergeCell ref="I2:J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Kaptai Ágnes</dc:creator>
  <cp:keywords/>
  <dc:description/>
  <cp:lastModifiedBy>Apa</cp:lastModifiedBy>
  <cp:lastPrinted>2007-03-21T18:55:10Z</cp:lastPrinted>
  <dcterms:created xsi:type="dcterms:W3CDTF">2005-11-10T18:08:58Z</dcterms:created>
  <dcterms:modified xsi:type="dcterms:W3CDTF">2008-02-16T16:27:00Z</dcterms:modified>
  <cp:category/>
  <cp:version/>
  <cp:contentType/>
  <cp:contentStatus/>
</cp:coreProperties>
</file>